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130"/>
  <workbookPr autoCompressPictures="0" defaultThemeVersion="124226"/>
  <mc:AlternateContent xmlns:mc="http://schemas.openxmlformats.org/markup-compatibility/2006">
    <mc:Choice Requires="x15">
      <x15ac:absPath xmlns:x15ac="http://schemas.microsoft.com/office/spreadsheetml/2010/11/ac" url="D:\MINISTERIO 2023\PLAN GUAJIRA\PROYECTOS\RIOHACHA\para contratar\"/>
    </mc:Choice>
  </mc:AlternateContent>
  <xr:revisionPtr revIDLastSave="0" documentId="13_ncr:1_{6EDBC5BF-78D2-4E0D-823E-BF386C020ABA}" xr6:coauthVersionLast="45" xr6:coauthVersionMax="47" xr10:uidLastSave="{00000000-0000-0000-0000-000000000000}"/>
  <bookViews>
    <workbookView xWindow="-120" yWindow="-120" windowWidth="20730" windowHeight="11040" activeTab="1" xr2:uid="{00000000-000D-0000-FFFF-FFFF00000000}"/>
  </bookViews>
  <sheets>
    <sheet name="Instrucciones" sheetId="9" r:id="rId1"/>
    <sheet name="Formato Matriz" sheetId="7" r:id="rId2"/>
    <sheet name="RIESGO DEL PROYECTO" sheetId="6" r:id="rId3"/>
    <sheet name="Prob. e Impacto" sheetId="5" r:id="rId4"/>
  </sheets>
  <definedNames>
    <definedName name="_xlnm._FilterDatabase" localSheetId="1" hidden="1">'Formato Matriz'!$B$6:$U$50</definedName>
    <definedName name="_xlnm.Print_Area" localSheetId="1">'Formato Matriz'!$B$1:$R$61</definedName>
    <definedName name="_xlnm.Print_Area" localSheetId="3">'Prob. e Impacto'!$A$1:$K$18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M22" i="7" l="1"/>
  <c r="M23" i="7"/>
  <c r="M24" i="7"/>
  <c r="M25" i="7"/>
  <c r="M26" i="7"/>
  <c r="M27" i="7"/>
  <c r="M28" i="7"/>
  <c r="P28" i="7" s="1"/>
  <c r="Q28" i="7" s="1"/>
  <c r="M29" i="7"/>
  <c r="M30" i="7"/>
  <c r="M31" i="7"/>
  <c r="M32" i="7"/>
  <c r="M33" i="7"/>
  <c r="M34" i="7"/>
  <c r="M35" i="7"/>
  <c r="M36" i="7"/>
  <c r="P36" i="7" s="1"/>
  <c r="Q36" i="7" s="1"/>
  <c r="M37" i="7"/>
  <c r="M38" i="7"/>
  <c r="M39" i="7"/>
  <c r="M40" i="7"/>
  <c r="M41" i="7"/>
  <c r="M42" i="7"/>
  <c r="M43" i="7"/>
  <c r="M44" i="7"/>
  <c r="M45" i="7"/>
  <c r="M46" i="7"/>
  <c r="M47" i="7"/>
  <c r="M48" i="7"/>
  <c r="M49" i="7"/>
  <c r="M50" i="7"/>
  <c r="M51" i="7"/>
  <c r="M52" i="7"/>
  <c r="M53" i="7"/>
  <c r="M54" i="7"/>
  <c r="M21" i="7"/>
  <c r="N8" i="7"/>
  <c r="O8" i="7"/>
  <c r="N9" i="7"/>
  <c r="O9" i="7"/>
  <c r="N10" i="7"/>
  <c r="O10" i="7"/>
  <c r="N11" i="7"/>
  <c r="O11" i="7"/>
  <c r="N12" i="7"/>
  <c r="O12" i="7"/>
  <c r="N13" i="7"/>
  <c r="O13" i="7"/>
  <c r="N14" i="7"/>
  <c r="O14" i="7"/>
  <c r="N15" i="7"/>
  <c r="O15" i="7"/>
  <c r="N16" i="7"/>
  <c r="O16" i="7"/>
  <c r="N17" i="7"/>
  <c r="O17" i="7"/>
  <c r="N18" i="7"/>
  <c r="O18" i="7"/>
  <c r="N19" i="7"/>
  <c r="O19" i="7"/>
  <c r="N20" i="7"/>
  <c r="O20" i="7"/>
  <c r="N21" i="7"/>
  <c r="O21" i="7"/>
  <c r="N22" i="7"/>
  <c r="O22" i="7"/>
  <c r="N23" i="7"/>
  <c r="O23" i="7"/>
  <c r="P23" i="7" s="1"/>
  <c r="Q23" i="7" s="1"/>
  <c r="N24" i="7"/>
  <c r="O24" i="7"/>
  <c r="N25" i="7"/>
  <c r="O25" i="7"/>
  <c r="N26" i="7"/>
  <c r="O26" i="7"/>
  <c r="N27" i="7"/>
  <c r="O27" i="7"/>
  <c r="N28" i="7"/>
  <c r="O28" i="7"/>
  <c r="N29" i="7"/>
  <c r="O29" i="7"/>
  <c r="N30" i="7"/>
  <c r="O30" i="7"/>
  <c r="P30" i="7" s="1"/>
  <c r="N31" i="7"/>
  <c r="O31" i="7"/>
  <c r="P31" i="7" s="1"/>
  <c r="Q31" i="7" s="1"/>
  <c r="N32" i="7"/>
  <c r="O32" i="7"/>
  <c r="N33" i="7"/>
  <c r="O33" i="7"/>
  <c r="P33" i="7" s="1"/>
  <c r="Q33" i="7" s="1"/>
  <c r="N34" i="7"/>
  <c r="O34" i="7"/>
  <c r="N35" i="7"/>
  <c r="O35" i="7"/>
  <c r="N36" i="7"/>
  <c r="O36" i="7"/>
  <c r="N37" i="7"/>
  <c r="O37" i="7"/>
  <c r="N38" i="7"/>
  <c r="O38" i="7"/>
  <c r="P38" i="7" s="1"/>
  <c r="N39" i="7"/>
  <c r="O39" i="7"/>
  <c r="P39" i="7" s="1"/>
  <c r="N40" i="7"/>
  <c r="O40" i="7"/>
  <c r="N41" i="7"/>
  <c r="O41" i="7"/>
  <c r="N42" i="7"/>
  <c r="O42" i="7"/>
  <c r="N43" i="7"/>
  <c r="O43" i="7"/>
  <c r="N44" i="7"/>
  <c r="O44" i="7"/>
  <c r="N45" i="7"/>
  <c r="O45" i="7"/>
  <c r="N46" i="7"/>
  <c r="O46" i="7"/>
  <c r="P46" i="7" s="1"/>
  <c r="Q46" i="7" s="1"/>
  <c r="N47" i="7"/>
  <c r="O47" i="7"/>
  <c r="N48" i="7"/>
  <c r="O48" i="7"/>
  <c r="N49" i="7"/>
  <c r="O49" i="7"/>
  <c r="N50" i="7"/>
  <c r="O50" i="7"/>
  <c r="N51" i="7"/>
  <c r="O51" i="7"/>
  <c r="N52" i="7"/>
  <c r="O52" i="7"/>
  <c r="N53" i="7"/>
  <c r="O53" i="7"/>
  <c r="N54" i="7"/>
  <c r="O54" i="7"/>
  <c r="O7" i="7"/>
  <c r="P48" i="7" l="1"/>
  <c r="Q48" i="7" s="1"/>
  <c r="P40" i="7"/>
  <c r="Q40" i="7" s="1"/>
  <c r="P32" i="7"/>
  <c r="Q32" i="7" s="1"/>
  <c r="P24" i="7"/>
  <c r="Q24" i="7" s="1"/>
  <c r="P29" i="7"/>
  <c r="Q29" i="7" s="1"/>
  <c r="P45" i="7"/>
  <c r="Q45" i="7" s="1"/>
  <c r="P54" i="7"/>
  <c r="Q54" i="7" s="1"/>
  <c r="P50" i="7"/>
  <c r="P26" i="7"/>
  <c r="P47" i="7"/>
  <c r="Q47" i="7" s="1"/>
  <c r="P25" i="7"/>
  <c r="Q25" i="7" s="1"/>
  <c r="P22" i="7"/>
  <c r="Q22" i="7" s="1"/>
  <c r="P51" i="7"/>
  <c r="P35" i="7"/>
  <c r="P42" i="7"/>
  <c r="Q42" i="7" s="1"/>
  <c r="P49" i="7"/>
  <c r="P34" i="7"/>
  <c r="Q34" i="7" s="1"/>
  <c r="P41" i="7"/>
  <c r="P52" i="7"/>
  <c r="P44" i="7"/>
  <c r="Q44" i="7" s="1"/>
  <c r="P53" i="7"/>
  <c r="Q53" i="7" s="1"/>
  <c r="P37" i="7"/>
  <c r="Q37" i="7" s="1"/>
  <c r="P43" i="7"/>
  <c r="P27" i="7"/>
  <c r="P21" i="7"/>
  <c r="Q21" i="7" s="1"/>
  <c r="N7" i="7"/>
  <c r="M12" i="7"/>
  <c r="P12" i="7" s="1"/>
  <c r="Q12" i="7" s="1"/>
  <c r="M8" i="7"/>
  <c r="P8" i="7" s="1"/>
  <c r="Q8" i="7" s="1"/>
  <c r="M19" i="7" l="1"/>
  <c r="P19" i="7" s="1"/>
  <c r="Q19" i="7" s="1"/>
  <c r="M15" i="7"/>
  <c r="P15" i="7" s="1"/>
  <c r="Q15" i="7" s="1"/>
  <c r="M16" i="7"/>
  <c r="P16" i="7" s="1"/>
  <c r="Q16" i="7" s="1"/>
  <c r="M17" i="7"/>
  <c r="P17" i="7" s="1"/>
  <c r="Q17" i="7" s="1"/>
  <c r="M18" i="7"/>
  <c r="P18" i="7" s="1"/>
  <c r="Q18" i="7" s="1"/>
  <c r="M20" i="7"/>
  <c r="P20" i="7" s="1"/>
  <c r="Q20" i="7" s="1"/>
  <c r="M11" i="7"/>
  <c r="P11" i="7" s="1"/>
  <c r="Q11" i="7" s="1"/>
  <c r="M13" i="7"/>
  <c r="P13" i="7" s="1"/>
  <c r="Q13" i="7" s="1"/>
  <c r="M14" i="7"/>
  <c r="P14" i="7" s="1"/>
  <c r="Q14" i="7" s="1"/>
  <c r="M9" i="7"/>
  <c r="P9" i="7" s="1"/>
  <c r="Q9" i="7" s="1"/>
  <c r="M10" i="7"/>
  <c r="P10" i="7" s="1"/>
  <c r="M7" i="7"/>
  <c r="U14" i="7"/>
  <c r="P7" i="7" l="1"/>
  <c r="Q7" i="7" s="1"/>
  <c r="U3" i="7"/>
  <c r="U4" i="7"/>
  <c r="U5" i="7"/>
  <c r="F3" i="6" l="1"/>
  <c r="U6" i="7"/>
  <c r="H7" i="6"/>
  <c r="E6" i="6"/>
  <c r="G3" i="6"/>
  <c r="H3" i="6"/>
  <c r="F4" i="6"/>
  <c r="E4" i="6"/>
  <c r="F6" i="6"/>
  <c r="H4" i="6"/>
  <c r="F5" i="6"/>
  <c r="H5" i="6"/>
  <c r="F7" i="6"/>
  <c r="D4" i="6"/>
  <c r="G7" i="6"/>
  <c r="G6" i="6"/>
  <c r="D6" i="6"/>
  <c r="D7" i="6"/>
  <c r="E5" i="6"/>
  <c r="H6" i="6"/>
  <c r="D3" i="6"/>
  <c r="G5" i="6"/>
  <c r="E3" i="6"/>
  <c r="E7" i="6"/>
  <c r="D5" i="6"/>
  <c r="G4" i="6"/>
</calcChain>
</file>

<file path=xl/sharedStrings.xml><?xml version="1.0" encoding="utf-8"?>
<sst xmlns="http://schemas.openxmlformats.org/spreadsheetml/2006/main" count="327" uniqueCount="214">
  <si>
    <t>LAS CELDAS QUE ENCUENTRE EN ESTE COLOR, SON CELDAS A DILIGENCIAR</t>
  </si>
  <si>
    <t>INSTRUCCIONES</t>
  </si>
  <si>
    <t>1. En la pestaña "Formato Matriz" diligencie la columna "Riesgo/Causa". Utilice la base de riesgos en la pestaña "Riesgos" para identificar los riesgos que aplican.</t>
  </si>
  <si>
    <t>2. Teniendo en cuenta la información en la pestaña "Prob. E Impacto", valore los riesgos que identificó.</t>
  </si>
  <si>
    <t>3. Si considera que uno de los riesgos expuestos en la hoja "Formato Matriz" no aplica al proyecto, elimine la fila que lo contiene.</t>
  </si>
  <si>
    <t>4. Si considera que hace falta algún riesgo diferente a los expuestos en la tabla, puede incluirlo y realizar la valoración. Extienda las celdas que estan formuladas.</t>
  </si>
  <si>
    <t>Evaluación Probabilidad Inherente</t>
  </si>
  <si>
    <t>Evaluación Impacto Inherente</t>
  </si>
  <si>
    <t>No.</t>
  </si>
  <si>
    <t>Riesgo/Causa</t>
  </si>
  <si>
    <t>Responsable</t>
  </si>
  <si>
    <t>Impacto</t>
  </si>
  <si>
    <t>Probabilidad</t>
  </si>
  <si>
    <t>P</t>
  </si>
  <si>
    <t>I</t>
  </si>
  <si>
    <t>Nivel de Riesgo</t>
  </si>
  <si>
    <t>Mitigantes Sugeridos</t>
  </si>
  <si>
    <t>Evaluación Probabilidad Residual</t>
  </si>
  <si>
    <t>Costo del contrato</t>
  </si>
  <si>
    <t>Tiempo del contrato</t>
  </si>
  <si>
    <t xml:space="preserve">Alcance </t>
  </si>
  <si>
    <t>Calidad</t>
  </si>
  <si>
    <t>Reputacional</t>
  </si>
  <si>
    <t>Legal</t>
  </si>
  <si>
    <t>Evaluación Impacto Residual</t>
  </si>
  <si>
    <t>RIESGOS DE CONTRATACIÓN</t>
  </si>
  <si>
    <t>Deficiencias en la elaboración de la propuesta debido a desconocimiento de las condiciones reales y actuales del mercado o falta de experticia.</t>
  </si>
  <si>
    <t>Contratista</t>
  </si>
  <si>
    <t>Posible</t>
  </si>
  <si>
    <t>Estructurar la oferta de conformidad conlos requerimientos de los TDR, el estado y la condiciones del mercado y con la capacidad técnica, económica y jurídica del contratista</t>
  </si>
  <si>
    <t>Reproceso en las convocatorias debido a que la convocatoria resulta desierta.</t>
  </si>
  <si>
    <t>Contratante</t>
  </si>
  <si>
    <t>Análisis del sector y estudio de mercado por parte de la Entidad contratante.</t>
  </si>
  <si>
    <t>Retraso en el inicio del contrato debido a la falta de cumplimiento de los requisitos previos a la firma del acta de inicio.</t>
  </si>
  <si>
    <t>Compartido</t>
  </si>
  <si>
    <t>El contratista contemplará, al momento de presentar la oferta, la totalidad de los requisitos previos a  la suscripción el acta de inicio. 
Las partes deberán tener en cuenta los términos contractuales para la entrega y  aprobación de los requisitos previos a la suscripción del acta de inicio.</t>
  </si>
  <si>
    <t>Probable</t>
  </si>
  <si>
    <t>RIESGOS ASOCIADOS A LOS ENTREGABLES</t>
  </si>
  <si>
    <t>Modificaciones de algunos de los productos a entregar y/o modificaciones de algunos de los alcances del contrato sin aprobación de la supervisión/interventoría.</t>
  </si>
  <si>
    <t>Alto</t>
  </si>
  <si>
    <t>Deberá asumir el costo por entrega de productos que presenten deficiencias o fallas.</t>
  </si>
  <si>
    <t>Certeza</t>
  </si>
  <si>
    <t>Afectaciones en la ejecución del contrato debido mayores cantidades de obra o ítems no previstos por el contratista que afecten el presupuesto inicial aprobado.</t>
  </si>
  <si>
    <t>Raro</t>
  </si>
  <si>
    <t>Deberá asumir el costo por mayores cantidaes o items no previstos en el diagóastico presentado.</t>
  </si>
  <si>
    <t>Afectación a la ejecución del contrato en la etapa de obra con ocasión a retrasos o demoras en la entrega de las viviendas o áreas a intervenir</t>
  </si>
  <si>
    <t xml:space="preserve">El contratista tiene que realizar todas las gestiones necesarias para la entrega de las edificaciones y/o áreas a intervenir.
El contratista deberá contemplar dentro de su modelo de negocio y cronograma de ejecución contractual situaciones relacionadas con este riesgo. </t>
  </si>
  <si>
    <t>Afectación en la ejecución del contrato debido a errores o fallas en las metodologías adoptadas por el contratista.</t>
  </si>
  <si>
    <t>Improbable</t>
  </si>
  <si>
    <t>Realizar pruebas y ensayos pertinentes de la efectividad de las metodologías propuestas.</t>
  </si>
  <si>
    <t>Afectación a la ejecución del contrato debido a entregables insuficientes, defectuosos, y/o incompletos según el alcance y las especificaciones técnicas establecidas.</t>
  </si>
  <si>
    <t xml:space="preserve">Verificar el cumplimiento de los requisitos establecidos, previo a la entrega de los productos, de conformidad con las especificaciones técnicas establecidas en los documentos contractuales. </t>
  </si>
  <si>
    <t>RIESGOS ASOCIADOS A LA INFORMACIÓN</t>
  </si>
  <si>
    <t>Afectación a la ejecución del contrato debido a dificultad en el acceso a las fuentes de información.</t>
  </si>
  <si>
    <t xml:space="preserve">El contratista implementará diferentes mecanismos de búsqueda de información que permitan obtener los datos necesarios para la ejecución del objeto contractual. </t>
  </si>
  <si>
    <t>Pérdida de la información física o electrónica debido a errores humanos, almacenamiento inadecuado o fallas en los sistemas de información.</t>
  </si>
  <si>
    <t xml:space="preserve">El contratista deberá implementar controles y inventarios y back ups de la información originada en el marco de la ejecución del objeto contractual.  </t>
  </si>
  <si>
    <t>Utilización indebida o revelación de información confidencial a un tercero no autorizado por parte del contratista/interventor.</t>
  </si>
  <si>
    <t xml:space="preserve">Se Implementarán acuerdos de confidencialidad en el manejo de la información reservada. </t>
  </si>
  <si>
    <t>RIESGOS AMBIENTALES</t>
  </si>
  <si>
    <t>Afectación a la ejecución del contrato debido a condiciones climáticas de la zona</t>
  </si>
  <si>
    <t>Seguimiento en materia climática a la ejecución del contrato y emisión de alertas tempranas.</t>
  </si>
  <si>
    <t>Terremotos, huracanes, tornados, volcanes, inundaciones fluviales, deslizamientos exorbitantes, vientos exorbitantes, incendios no provocados y/o demás fuerzas de la naturaleza.</t>
  </si>
  <si>
    <t>Seguimiento en materia  ambiental a la ejecución del contrato y emisión de alertas tempranas.</t>
  </si>
  <si>
    <t>Afectación a la ejecución del contrato debido a la existencia de características o condiciones del terreno adversas.</t>
  </si>
  <si>
    <t>Instalación de mesas de trabajo entre el contratista y el contratante, en las cuales se revisen este tipo de situaciones.</t>
  </si>
  <si>
    <t xml:space="preserve">Afectación a la ejecución del contrato debido a la ausencia del suministro de agua.   </t>
  </si>
  <si>
    <t>Contar con sistemas de almacenamiento de agua necesaria para garantizar la correcta ejecución del contrato.</t>
  </si>
  <si>
    <t>Afectación a la ejecución del contrato debido a la ausencia del suministro de energía.</t>
  </si>
  <si>
    <t xml:space="preserve">Contar con mecanimos alternos para el suministro de energía en caso de requerirse para el manejo de las herramientas necesarias. </t>
  </si>
  <si>
    <t>Falta de disponibilidad de predios y servidumbres debido a la deficiencia en la verificación o legalización de la titularidad de los predios y servidumbres.</t>
  </si>
  <si>
    <t>Deberá asumir el costo de los mayores tiempos ocasionados por estas demoras.</t>
  </si>
  <si>
    <t>RIESGOS ASOCIADOS CON TERCEROS</t>
  </si>
  <si>
    <t>Afectación a la ejecución del contrato debido a alteraciones o factores de orden público (paros, huelgas).</t>
  </si>
  <si>
    <t>Tanto la Entidad como el contratista deberán informarse sobre las anomalias en el orden público que puedan afectar el cumplimiento del contrato.</t>
  </si>
  <si>
    <t>Afectación a la ejecución del contrato debido a retrasos en las autorizaciones requeridas por parte de un tercero.</t>
  </si>
  <si>
    <t>Afectación a la ejecución del contrato debido a requerimientos especiales de las autoridades indigenas.</t>
  </si>
  <si>
    <t>Bajo</t>
  </si>
  <si>
    <t>Concertación planificada de mesas de trabajo con la respectiva autoridad indigena de la zona.</t>
  </si>
  <si>
    <t>Daños causados a bienes o propiedades de terceros debido a la ejecución propia del contrato.</t>
  </si>
  <si>
    <t>Elaboración de planes de contingencia frente a posibles situaciones de afectación a terceros que se presente en el marco de la ejecución contractual</t>
  </si>
  <si>
    <t xml:space="preserve">Dificultades, parálisis o imposibilidad en la ejecución del contrato debido a grupos al margen de la ley. </t>
  </si>
  <si>
    <t>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implemetar acciones que permitan superar la situación.</t>
  </si>
  <si>
    <t>Solicitud de pago de prebendas para permitir el desarrollo del contrato debido a presencia de grupos al margen de la ley en la zona.</t>
  </si>
  <si>
    <t>Deberá contemplar dentro de su metodologia y plan de trabajo y de acuerdo al territorio en el cual se llevará a cabo la Consultoría, la materialización de este riesgo. Se debe garantizar la denuncia ante las autoridades competentes, absteniendose de realizar cualquier tipo de pagos y al mismo tiempo generar la alerta ante la entidad contratante.</t>
  </si>
  <si>
    <t>RIESGOS LEGALES</t>
  </si>
  <si>
    <t>Afectación a la ejecución del contrato debido a demandas o condenas instauradas por diferentes actores al contratista/interventor.</t>
  </si>
  <si>
    <t xml:space="preserve">El contratista se obliga a mantener indemne a la Contratante, al cliente en cualquier reclamación o proceso judicial causado por actos u omisiones de este. </t>
  </si>
  <si>
    <t>Afectación a la ejecución del contrato y sus derivados (interventoría) debido al abandono del mismo</t>
  </si>
  <si>
    <t xml:space="preserve">El contratista presentará las garantías respectivas y requeridas dentro del contrato las cuales aseguraran el cumplimiento del objeto contractual y de sus obligaciones. </t>
  </si>
  <si>
    <t>RIESGO REGULATORIO Y POLITICO</t>
  </si>
  <si>
    <t>Modificaciones o ajustes contractuales debido a cambios normativos en el marco regulatorio o normatividad aplicable al proyecto.</t>
  </si>
  <si>
    <t>El contratista debe mantenerse actualizado frente a los cambios normativos que se presenten.</t>
  </si>
  <si>
    <t>Afectación en el inicio del contrato debido a la demora de trámites ante las entidades competentes.</t>
  </si>
  <si>
    <t>Deberá sumir el costo de los mayores tiempos ocasionados por estas demoras.</t>
  </si>
  <si>
    <t xml:space="preserve">Afectación a la ejecución del contrato debido a declaratorias de estado de emergencia de cualquier indole en el territorio nacional. </t>
  </si>
  <si>
    <t>Se deberá adoptar las medidas contractules necesarias para ajustar la ejecución del contrato a la situación y los hechos que generaron la necesidad de modificación de las condiciones inicialmente pactadas.</t>
  </si>
  <si>
    <t>Afectaciones en la ejecución del contrato debido a cambios de Gobierno o Administradores en la entidad contratante.</t>
  </si>
  <si>
    <t>Medio</t>
  </si>
  <si>
    <t xml:space="preserve">El contratista deberá contemplar dentro de su modelo de negocio y cronograma de ejecución contractual situacione relacionadas con este riesgo. </t>
  </si>
  <si>
    <t>Afectación a la ejecución del contrato debido a falta de Coordinación Interinstitucional.</t>
  </si>
  <si>
    <t>RIESGOS DE MANO DE OBRA, MATERIALES Y EQUIPOS</t>
  </si>
  <si>
    <t>Afectación a la ejecución del contrato debido a la falta de disponibilidad de equipo técnico calificado en el momento de inicio del mismo.</t>
  </si>
  <si>
    <t>El contratista deberá contemplar planes de contingencia y continuidad del negocio.</t>
  </si>
  <si>
    <t>Afectación a la ejecución del contrato debido a cambios tecnológicos en los equipos requeridos para la ejecución del mismo.</t>
  </si>
  <si>
    <t>Inusual</t>
  </si>
  <si>
    <t>Afectación a la ejecución del contrato debido daños o fallos en los equipos o instalaciones necesarias en la ejecución del contrato</t>
  </si>
  <si>
    <t>Pérdida de personal calificado o experimentado debido a muerte, accidente, rotación constante o retiro del mismo.</t>
  </si>
  <si>
    <t>Afectación a la ejecución del contrato debido a escasez de materiales y equipos requeridos.</t>
  </si>
  <si>
    <t>RIESGOS LABORALES</t>
  </si>
  <si>
    <t>Afectación a los derechos humanos del personal del contratista/interventor debido a deficiencias en sus políticas y procesos de contratación.</t>
  </si>
  <si>
    <t>Deberá ceñirse a la normatividad legal Colombiana en material laboral, así mismo el contratista deberá presentar, al momento de radicar su respectiva factura o cuenta de cobro, soportes de pagos de salarios y prestaciones sociales.</t>
  </si>
  <si>
    <t>Ausencia del personal del contratista debido al inoportuno pago de salarios, prestaciones sociales e indemnizaciones.</t>
  </si>
  <si>
    <t>El contratista deberá presentar al momento de radicar su respectiva factura o cuenta de cobro, soportes de pagos de salarios y prestaciones sociales.</t>
  </si>
  <si>
    <t>RIESGOS FINANCIEROS</t>
  </si>
  <si>
    <t>Sobrecostos en la ejecución del contrato debido a la estimación errada de los costos inherentes a la ejecución del mismo.</t>
  </si>
  <si>
    <t>Asumir los sobrecostos derivados de la materialización de este riesgo.</t>
  </si>
  <si>
    <t>Sobrecostos en la ejecución del contrato debido al alza inesperada de insumos no regulados.</t>
  </si>
  <si>
    <t xml:space="preserve">El contratista deberá contemplar planes de contingencia y continuidad del negocio frente a estas situaciones. </t>
  </si>
  <si>
    <t>Falta de consecución de recursos económicos para la ejecución del contrato</t>
  </si>
  <si>
    <t>Disponer de los respectivos documentos de disponibilidad presupuestal, los cuales sirven de soporte presupuestal para el contrato.</t>
  </si>
  <si>
    <t>Radicación incorrecta de las cuentas de cobro (correctamente diligenciadas, firmadas y a tiempo).</t>
  </si>
  <si>
    <t>Verificar el cumplimiento a lo estipulado en el Manual Operativo y otras disposiciones vigentes, previo a la radicación de las cuentas de cobro.</t>
  </si>
  <si>
    <t>Afectación a la ejecución del contrato por el impacto económico en el precio global, debido a la variación de la TRM o aspectos macroeconómicos</t>
  </si>
  <si>
    <t>El contratista deberá tener en cuenta dichas variaciones y variables en la estructuración del modelo económico del negocio</t>
  </si>
  <si>
    <t>Afectación a la ejecución del contrato debido a insolvencia económica del contratista/interventor.</t>
  </si>
  <si>
    <t xml:space="preserve">El contratista deberá detentar una capacidad financiera suficiente para ejecutar el objeto contractual, lo cual es verificado en la oferta presentada, y así mismo deberá estructurar un plan financiero que permita cumplir con el objeto y las obligaciones pactadas. </t>
  </si>
  <si>
    <t>Afectación a la ejecución del contrato debido a retrasos en la gestión administrativa a cargo de la Fiducia.</t>
  </si>
  <si>
    <t xml:space="preserve">La contratante deberá cumplir, de conformidad con las directrices internas, con los tiempos de respuestas contemplados en el marco de sus trámites administrativos. </t>
  </si>
  <si>
    <t>RIESGOS DE LA EJECUCIÓN</t>
  </si>
  <si>
    <t>Suspensión de la ejecución del plazo contractual por causas internas o externas al contrato.</t>
  </si>
  <si>
    <t>El contratista deberá contemplar la posible ocurrencia del riesgo en la configuración de su modelo económico</t>
  </si>
  <si>
    <t xml:space="preserve">Suspensión de la ejecución debido a emergencia sanitaria grave definida por el Gobierno. </t>
  </si>
  <si>
    <t xml:space="preserve">Deberá contemplar dentro de su metodologia y plan de trabajo y de acuerdo al territorio en el cual se llevará a cabo la Consultoría, la materialización de este riesgo, sin que su constancia impida la implementación de mesas de trabajo entre el contratista y la contratante con el fin de definir la continuidad del contrato. </t>
  </si>
  <si>
    <t>Dificultades de acceso a las zonas de intervención</t>
  </si>
  <si>
    <t>El contratista deberá contemplar la posible ocurrencia del riesgo en la planeación de la ejecución del contrato</t>
  </si>
  <si>
    <t>Terminación anormal o anticipada del contrato por causas no imputables al contratante</t>
  </si>
  <si>
    <t>contratista</t>
  </si>
  <si>
    <t>1. La matriz de riesgos contractuales hace parte integral de los términos de referencia y por lo tanto del contrato que se suscriba. Éste es resultado de un ejercicio de identificación, valoración y distribución de dichos riesgos.</t>
  </si>
  <si>
    <t>2. Los proponentes declaran que para la preparación y presentación de su oferta conocieron, aceptaron, valoraron e incluyeron los riesgos contractuales contenidos en la matriz.</t>
  </si>
  <si>
    <t>3. La matriz de riesgos incluye controles sugeridos para que el oferente ejecute. Estos controles pueden ser mejorados por el oferente toda vez que tiene la capacidad para hacerlo.</t>
  </si>
  <si>
    <t>4. Esta estructura de matriz de riesgo previsibles se ha elaborado como resultado de un proceso de gestión del conocimiento y lecciones aprendidas.</t>
  </si>
  <si>
    <t>5. En el elemento de la asignación de riesgos, al indicar a una de las partes contractuales se entiende que ésta asume el 100% del riesgo.</t>
  </si>
  <si>
    <t>6.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t>
  </si>
  <si>
    <t>7.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proyecto, así como de su contexto, y que no hayan sido anunciados por el CONTRATISTA en dicha etapa.
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 
*Control sugerido: es el control mínimo que se sugiere al contratista para gestionar el riesgo asociado.</t>
  </si>
  <si>
    <t>MAPA DE RIESGOS - COLORIMETRÍA</t>
  </si>
  <si>
    <t>PROBABILIDAD</t>
  </si>
  <si>
    <t>IMPACTO</t>
  </si>
  <si>
    <t>menor igual a 1</t>
  </si>
  <si>
    <t>2 y 3</t>
  </si>
  <si>
    <t>4 y 8</t>
  </si>
  <si>
    <t>9 a 16</t>
  </si>
  <si>
    <t>Extremo</t>
  </si>
  <si>
    <t>17 a 25</t>
  </si>
  <si>
    <t>CRITERIOS DE PROBABILIDAD</t>
  </si>
  <si>
    <t>CALIFICACIÓN</t>
  </si>
  <si>
    <t>DESCRIPCIÓN</t>
  </si>
  <si>
    <t>DEFINICIÓN</t>
  </si>
  <si>
    <t>RARO</t>
  </si>
  <si>
    <t>No se espera que ocurra en este proyecto</t>
  </si>
  <si>
    <t>IMPROBABLE</t>
  </si>
  <si>
    <t>Baja probabilidad pero puede ocurrir durante el proyecto</t>
  </si>
  <si>
    <t>POSIBLE</t>
  </si>
  <si>
    <t>Es posible que ocurra durante el proyecto.</t>
  </si>
  <si>
    <t>PROBABLE</t>
  </si>
  <si>
    <t>Probablemente ocurrirá una vez en algún momento durante el proyecto.</t>
  </si>
  <si>
    <t>CERTEZA</t>
  </si>
  <si>
    <t>Muy alta probabilidad de ocurrencia durante el proyecto y/o ha ocurrido varias veces en proyectos similares.</t>
  </si>
  <si>
    <t>CRITERIOS DE IMPACTO</t>
  </si>
  <si>
    <t>DESCRIPTOR</t>
  </si>
  <si>
    <t>COSTO DEL PROYECTO</t>
  </si>
  <si>
    <t>TIEMPO DEL PROYECTO</t>
  </si>
  <si>
    <t xml:space="preserve">ALCANCE </t>
  </si>
  <si>
    <t>CALIDAD</t>
  </si>
  <si>
    <t xml:space="preserve">
REPUTACIONAL
</t>
  </si>
  <si>
    <t>LEGAL</t>
  </si>
  <si>
    <t>INSIGNIFICANTE</t>
  </si>
  <si>
    <t>Incremento  &lt; 5%</t>
  </si>
  <si>
    <t>Retraso  &lt;5%
95%&lt;SPI&lt;100%</t>
  </si>
  <si>
    <t>No es perceptible o importante</t>
  </si>
  <si>
    <t>Disminución de la calidad apenas perceptible</t>
  </si>
  <si>
    <r>
      <rPr>
        <b/>
        <sz val="10"/>
        <rFont val="Calibri"/>
        <family val="2"/>
        <scheme val="minor"/>
      </rPr>
      <t>Comentarios al interior de la Entidad</t>
    </r>
    <r>
      <rPr>
        <sz val="10"/>
        <rFont val="Calibri"/>
        <family val="2"/>
        <scheme val="minor"/>
      </rPr>
      <t xml:space="preserve">
No afecta la imagen de la entidad ante las partes interesadas externas.</t>
    </r>
  </si>
  <si>
    <t>* Glosas de interventoria 
* Glosas  de Auditoría interna y/o  Revisoría fiscal</t>
  </si>
  <si>
    <t>MENOR</t>
  </si>
  <si>
    <t xml:space="preserve">Incremento &gt;5,1% &lt;10%
</t>
  </si>
  <si>
    <t>Retraso &gt;5% &lt;10%
90&lt;SPI&lt;95%</t>
  </si>
  <si>
    <t>El proyecto sigue a pesar de</t>
  </si>
  <si>
    <t>Disminución de la calidad mínima, no afecta en forma significativa los resultados del proyecto</t>
  </si>
  <si>
    <r>
      <rPr>
        <b/>
        <sz val="10"/>
        <rFont val="Calibri"/>
        <family val="2"/>
        <scheme val="minor"/>
      </rPr>
      <t>Comentarios al interior del Gremio</t>
    </r>
    <r>
      <rPr>
        <sz val="10"/>
        <rFont val="Calibri"/>
        <family val="2"/>
        <scheme val="minor"/>
      </rPr>
      <t xml:space="preserve">
Afecta en menor grado la imagen de la Entidad ante las partes interesadas.</t>
    </r>
  </si>
  <si>
    <t>*Glosa o llamado de atención por parte de entes de control externos</t>
  </si>
  <si>
    <t>MODERADO</t>
  </si>
  <si>
    <t xml:space="preserve">Incremento del  &gt;10,1% -  &lt;15% 
</t>
  </si>
  <si>
    <t>Retraso del  &gt;10% -  &lt;15% 
85&lt;SPI&lt;90</t>
  </si>
  <si>
    <t xml:space="preserve">El proyecto se afecta </t>
  </si>
  <si>
    <t>La reducción de  la calidad requiere la aprobación del cliente</t>
  </si>
  <si>
    <r>
      <rPr>
        <b/>
        <sz val="10"/>
        <rFont val="Calibri"/>
        <family val="2"/>
        <scheme val="minor"/>
      </rPr>
      <t>Publicidad Negativa</t>
    </r>
    <r>
      <rPr>
        <sz val="10"/>
        <rFont val="Calibri"/>
        <family val="2"/>
        <scheme val="minor"/>
      </rPr>
      <t xml:space="preserve">
* Afecta medianamente la imagen de la Entidad ante las partes interesadas a nivel Regional
* Posibilidad de perdida de algunos clientes
* Incremento significativo del volumen de quejas.</t>
    </r>
  </si>
  <si>
    <t>* Saciones por parte de los Entes de control
* Acciones judiciales por parte de terceros</t>
  </si>
  <si>
    <t>MAYOR</t>
  </si>
  <si>
    <t xml:space="preserve">Incremento &gt;15,1% - &lt;20%
</t>
  </si>
  <si>
    <t>Retraso &gt;15% - &lt;20%
85%&lt;SPI=&lt;80%</t>
  </si>
  <si>
    <t>No se cumple con los entregables</t>
  </si>
  <si>
    <t>Reducción de la calidad inaceptable para el cliente</t>
  </si>
  <si>
    <r>
      <rPr>
        <b/>
        <sz val="10"/>
        <rFont val="Calibri"/>
        <family val="2"/>
        <scheme val="minor"/>
      </rPr>
      <t>Mala Imagen</t>
    </r>
    <r>
      <rPr>
        <sz val="10"/>
        <rFont val="Calibri"/>
        <family val="2"/>
        <scheme val="minor"/>
      </rPr>
      <t xml:space="preserve">
* Afecta altamente la imagen de la Entidad ante las partes interesadas a nivel nacional
* Posibilidad de perdida masiva de clientes.</t>
    </r>
  </si>
  <si>
    <t>*Multa pecuniaria a favor del Tesoro
*Nacional u otros terceros.</t>
  </si>
  <si>
    <t>CATASTROFICO</t>
  </si>
  <si>
    <t xml:space="preserve">Incremento &gt;20%
</t>
  </si>
  <si>
    <t>Retraso &gt;20%
SPI&lt;80%</t>
  </si>
  <si>
    <t>Compromete la continuidad del proyecto</t>
  </si>
  <si>
    <t>El entregable terminado es inaceptable para el cliente</t>
  </si>
  <si>
    <r>
      <rPr>
        <b/>
        <sz val="10"/>
        <rFont val="Calibri"/>
        <family val="2"/>
        <scheme val="minor"/>
      </rPr>
      <t>Desprestigio</t>
    </r>
    <r>
      <rPr>
        <sz val="10"/>
        <rFont val="Calibri"/>
        <family val="2"/>
        <scheme val="minor"/>
      </rPr>
      <t xml:space="preserve">
* Afecta gravemente la imagen de la Entidad ante las partes interesadas a nivel Nacional e Internacional.
* Imposibilidad de conseguir nuevos clientes.</t>
    </r>
  </si>
  <si>
    <t>* La entidad será intervenida por parte de la SFC
* Se declara el siniestro del proyecto</t>
  </si>
  <si>
    <t>SPI: Indicador de desempeño del cronograma</t>
  </si>
  <si>
    <r>
      <rPr>
        <sz val="11"/>
        <color rgb="FF000000"/>
        <rFont val="Calibri"/>
        <family val="2"/>
        <scheme val="minor"/>
      </rPr>
      <t xml:space="preserve">1. La matriz de riesgos contractuales hace parte integral de los términos de referencia y por lo tanto del contrato que se suscriba. Éste es resultado de un ejercicio de identificación, valoración y distribución de dichos riesgos.
2. Los proponentes declaran que para la preparación y presentación de su oferta conocieron, aceptaron, valoraron e incluyeron los riesgos contractuales contenidos en la matriz.
3. Esta estructura de matriz de riesgo previsibles se ha elaborado como resultado de un proceso de gestión del conocimiento y lecciones aprendidas.
4. En el elemento de la asignación de riesgos, al indicar a una de las partes contractuales se entiende que ésta asume el 100% del riesgo.
5. De acuerdo con la distribución anterior, no procederán reclamaciones del contratista, basadas en la ocurrencia de alguno de los riesgos asumidos por él, y, en consecuencia, la Contratante no hará ningún reconocimiento, ni ofrecerá garantía alguna, que permita eliminar o mitigar los efectos causados por la ocurrencia de alguno de estos riesgos, salvo que dicho reconocimiento o garantía se encuentren expresamente pactados en el Contrato.
6. Si los interesados estiman que existen riesgos contractuales no previstos en la matriz de riesgos contractuales propuesta por la CONTRATANTE, debe anunciarlo en la etapa de presentación de observaciones, para que sean evaluados y de ser pertinentes sean incorporados en matriz referida. No será posible entonces alegar desequilibrio económico del contrato por factores que pudieron ser previstos en la etapa precontractual con base en el conocimiento de la convocatoria, los documentos y estudios del </t>
    </r>
    <r>
      <rPr>
        <sz val="11"/>
        <rFont val="Calibri"/>
        <family val="2"/>
        <scheme val="minor"/>
      </rPr>
      <t xml:space="preserve">proyecto, así como de su contexto, y que no hayan sido anunciados por el CONSULTOR en dicha etapa.
7. Los mitigantes sugeridos al Contratista corresponden a tratamientos idicativos o sugeridos, sin prejuicio de que el Contratista pueda definir unos de mejor cobertura frente a la gestión de la probabilidad o impacto de los riesgos identificados.
</t>
    </r>
    <r>
      <rPr>
        <sz val="11"/>
        <color rgb="FF000000"/>
        <rFont val="Calibri"/>
        <family val="2"/>
        <scheme val="minor"/>
      </rPr>
      <t>Consecuente con lo anterior, partiendo de la debida diligencia y con fundamento en el principio de la buena fe precontractual de que trata el artículo 863 del Código de Comercio, que debe tener el proponente al realizar su oferta, se entiende que todos los riesgos previsibles del contrato, fueron tenidos en cuenta al momento de elaborar su propuesta.</t>
    </r>
  </si>
  <si>
    <t xml:space="preserve"> Matriz de Riesgo
Objeto:  ELABORAR POR EL SISTEMA DE PRECIO GLOBAL FIJO SIN FÓRMULA DE REAJUSTE Y DE CONFORMIDAD CON LAS ESPECIFICACIONES ESTABLECIDAS EN LOS TÉRMINOS DE REFERENCIA, LA CATEGORIZACIÓN, DIAGNÓSTICO Y EJECUCIÓN PARA LA APLICACIÓN DE LOS SUBSIDIOS FAMILIARES DE VIVIENDA BAJO LA MODALIDAD DE MEJORAMIENTO DE VIVIENDA URBANA EN ESPECIE EN EL MUNICIPIO DE RIOHACHA.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</si>
</sst>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_-"/>
    <numFmt numFmtId="165" formatCode="0.0%"/>
  </numFmts>
  <fonts count="18" x14ac:knownFonts="1">
    <font>
      <sz val="11"/>
      <color theme="1"/>
      <name val="Calibri"/>
      <family val="2"/>
      <scheme val="minor"/>
    </font>
    <font>
      <sz val="11"/>
      <color theme="1"/>
      <name val="Calibri"/>
      <family val="2"/>
      <scheme val="minor"/>
    </font>
    <font>
      <sz val="10"/>
      <name val="Arial"/>
      <family val="2"/>
    </font>
    <font>
      <sz val="11"/>
      <color rgb="FF000000"/>
      <name val="Calibri"/>
      <family val="2"/>
      <charset val="204"/>
    </font>
    <font>
      <sz val="10"/>
      <color theme="1"/>
      <name val="Calibri"/>
      <family val="2"/>
      <scheme val="minor"/>
    </font>
    <font>
      <b/>
      <sz val="10"/>
      <color theme="0"/>
      <name val="Calibri"/>
      <family val="2"/>
      <scheme val="minor"/>
    </font>
    <font>
      <b/>
      <sz val="10"/>
      <color theme="1"/>
      <name val="Calibri"/>
      <family val="2"/>
      <scheme val="minor"/>
    </font>
    <font>
      <b/>
      <sz val="10"/>
      <name val="Calibri"/>
      <family val="2"/>
      <scheme val="minor"/>
    </font>
    <font>
      <sz val="10"/>
      <name val="Calibri"/>
      <family val="2"/>
      <scheme val="minor"/>
    </font>
    <font>
      <sz val="10"/>
      <color rgb="FFFF0000"/>
      <name val="Calibri"/>
      <family val="2"/>
      <scheme val="minor"/>
    </font>
    <font>
      <b/>
      <sz val="11"/>
      <color theme="0"/>
      <name val="Calibri"/>
      <family val="2"/>
      <scheme val="minor"/>
    </font>
    <font>
      <b/>
      <sz val="14"/>
      <name val="Calibri"/>
      <family val="2"/>
      <scheme val="minor"/>
    </font>
    <font>
      <b/>
      <sz val="11"/>
      <name val="Calibri"/>
      <family val="2"/>
      <scheme val="minor"/>
    </font>
    <font>
      <sz val="10"/>
      <color theme="0"/>
      <name val="Calibri"/>
      <family val="2"/>
      <scheme val="minor"/>
    </font>
    <font>
      <sz val="10"/>
      <color rgb="FF000000"/>
      <name val="Calibri"/>
      <family val="2"/>
    </font>
    <font>
      <sz val="10"/>
      <color rgb="FF000000"/>
      <name val="Calibri"/>
      <family val="2"/>
      <scheme val="minor"/>
    </font>
    <font>
      <sz val="11"/>
      <color rgb="FF000000"/>
      <name val="Calibri"/>
      <family val="2"/>
      <scheme val="minor"/>
    </font>
    <font>
      <sz val="11"/>
      <name val="Calibri"/>
      <family val="2"/>
      <scheme val="minor"/>
    </font>
  </fonts>
  <fills count="13">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rgb="FF002060"/>
        <bgColor indexed="64"/>
      </patternFill>
    </fill>
    <fill>
      <patternFill patternType="solid">
        <fgColor rgb="FF00B0F0"/>
        <bgColor indexed="64"/>
      </patternFill>
    </fill>
    <fill>
      <patternFill patternType="solid">
        <fgColor rgb="FF00B050"/>
        <bgColor indexed="64"/>
      </patternFill>
    </fill>
    <fill>
      <patternFill patternType="solid">
        <fgColor rgb="FFFFFF00"/>
        <bgColor indexed="64"/>
      </patternFill>
    </fill>
    <fill>
      <patternFill patternType="solid">
        <fgColor rgb="FFFFC000"/>
        <bgColor indexed="64"/>
      </patternFill>
    </fill>
    <fill>
      <patternFill patternType="solid">
        <fgColor rgb="FFFF000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8" tint="0.79998168889431442"/>
        <bgColor indexed="64"/>
      </patternFill>
    </fill>
  </fills>
  <borders count="18">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medium">
        <color rgb="FFD4D4D4"/>
      </right>
      <top style="medium">
        <color rgb="FFD4D4D4"/>
      </top>
      <bottom style="medium">
        <color rgb="FFD4D4D4"/>
      </bottom>
      <diagonal/>
    </border>
  </borders>
  <cellStyleXfs count="5">
    <xf numFmtId="0" fontId="0" fillId="0" borderId="0"/>
    <xf numFmtId="164" fontId="1" fillId="0" borderId="0" applyFont="0" applyFill="0" applyBorder="0" applyAlignment="0" applyProtection="0"/>
    <xf numFmtId="0" fontId="2" fillId="0" borderId="0" applyNumberFormat="0" applyFill="0" applyBorder="0" applyAlignment="0" applyProtection="0"/>
    <xf numFmtId="0" fontId="3" fillId="0" borderId="0"/>
    <xf numFmtId="9" fontId="1" fillId="0" borderId="0" applyFont="0" applyFill="0" applyBorder="0" applyAlignment="0" applyProtection="0"/>
  </cellStyleXfs>
  <cellXfs count="119">
    <xf numFmtId="0" fontId="0" fillId="0" borderId="0" xfId="0"/>
    <xf numFmtId="0" fontId="4" fillId="0" borderId="0" xfId="0" applyFont="1" applyAlignment="1">
      <alignment vertical="center" wrapText="1"/>
    </xf>
    <xf numFmtId="0" fontId="4" fillId="0" borderId="1" xfId="0" applyFont="1" applyBorder="1" applyAlignment="1">
      <alignment horizontal="left" vertical="center" wrapText="1"/>
    </xf>
    <xf numFmtId="0" fontId="4" fillId="0" borderId="1" xfId="0" applyFont="1" applyBorder="1" applyAlignment="1">
      <alignment horizontal="center" vertical="center"/>
    </xf>
    <xf numFmtId="0" fontId="6" fillId="5" borderId="1" xfId="0" applyFont="1" applyFill="1" applyBorder="1" applyAlignment="1">
      <alignment horizontal="center" vertical="center"/>
    </xf>
    <xf numFmtId="0" fontId="6" fillId="6" borderId="0" xfId="0" applyFont="1" applyFill="1" applyAlignment="1">
      <alignment horizontal="center" vertical="center"/>
    </xf>
    <xf numFmtId="0" fontId="6" fillId="7" borderId="1" xfId="0" applyFont="1" applyFill="1" applyBorder="1" applyAlignment="1">
      <alignment horizontal="center" vertical="center"/>
    </xf>
    <xf numFmtId="0" fontId="6" fillId="8" borderId="1" xfId="0" applyFont="1" applyFill="1" applyBorder="1" applyAlignment="1">
      <alignment horizontal="center" vertical="center"/>
    </xf>
    <xf numFmtId="0" fontId="6" fillId="9" borderId="1" xfId="0" applyFont="1" applyFill="1" applyBorder="1" applyAlignment="1">
      <alignment horizontal="center" vertical="center"/>
    </xf>
    <xf numFmtId="0" fontId="4" fillId="0" borderId="0" xfId="0" applyFont="1"/>
    <xf numFmtId="0" fontId="6" fillId="0" borderId="0" xfId="0" applyFont="1"/>
    <xf numFmtId="0" fontId="8" fillId="0" borderId="0" xfId="0" applyFont="1"/>
    <xf numFmtId="0" fontId="9" fillId="0" borderId="0" xfId="0" applyFont="1"/>
    <xf numFmtId="0" fontId="6" fillId="0" borderId="0" xfId="0" applyFont="1" applyAlignment="1">
      <alignment horizontal="center" vertical="center" wrapText="1"/>
    </xf>
    <xf numFmtId="0" fontId="6" fillId="0" borderId="1" xfId="0" applyFont="1" applyBorder="1" applyAlignment="1">
      <alignment horizontal="center" vertical="center"/>
    </xf>
    <xf numFmtId="0" fontId="4" fillId="0" borderId="2" xfId="0" applyFont="1" applyBorder="1" applyAlignment="1">
      <alignment horizontal="left" vertical="center" wrapText="1"/>
    </xf>
    <xf numFmtId="0" fontId="8" fillId="0" borderId="1" xfId="0" applyFont="1" applyBorder="1" applyAlignment="1">
      <alignment horizontal="left" vertical="center" wrapText="1" readingOrder="1"/>
    </xf>
    <xf numFmtId="0" fontId="8" fillId="0" borderId="1" xfId="0" applyFont="1" applyBorder="1" applyAlignment="1">
      <alignment vertical="center" wrapText="1"/>
    </xf>
    <xf numFmtId="0" fontId="4" fillId="0" borderId="0" xfId="0" applyFont="1" applyAlignment="1">
      <alignment horizontal="center" vertical="center" wrapText="1"/>
    </xf>
    <xf numFmtId="0" fontId="4" fillId="3" borderId="0" xfId="0" applyFont="1" applyFill="1" applyAlignment="1">
      <alignment vertical="center" wrapText="1"/>
    </xf>
    <xf numFmtId="0" fontId="6" fillId="3" borderId="0" xfId="0" applyFont="1" applyFill="1" applyAlignment="1">
      <alignment horizontal="center" vertical="center" wrapText="1"/>
    </xf>
    <xf numFmtId="0" fontId="4" fillId="10" borderId="0" xfId="0" applyFont="1" applyFill="1" applyAlignment="1">
      <alignment vertical="center" wrapText="1"/>
    </xf>
    <xf numFmtId="0" fontId="4" fillId="0" borderId="0" xfId="0" applyFont="1" applyAlignment="1">
      <alignment vertical="center"/>
    </xf>
    <xf numFmtId="9" fontId="4" fillId="3" borderId="0" xfId="4" applyFont="1" applyFill="1" applyAlignment="1">
      <alignment vertical="center" wrapText="1"/>
    </xf>
    <xf numFmtId="0" fontId="6"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6" fillId="0" borderId="0" xfId="0" applyFont="1" applyAlignment="1">
      <alignment horizontal="center" vertical="center"/>
    </xf>
    <xf numFmtId="0" fontId="4" fillId="0" borderId="0" xfId="0" applyFont="1" applyAlignment="1">
      <alignment horizontal="left" vertical="center" wrapText="1"/>
    </xf>
    <xf numFmtId="0" fontId="8" fillId="0" borderId="0" xfId="0" applyFont="1" applyAlignment="1">
      <alignment horizontal="left" vertical="center" wrapText="1" readingOrder="1"/>
    </xf>
    <xf numFmtId="0" fontId="8" fillId="0" borderId="0" xfId="0" applyFont="1" applyAlignment="1">
      <alignment vertical="center" wrapText="1"/>
    </xf>
    <xf numFmtId="0" fontId="4" fillId="0" borderId="0" xfId="0" applyFont="1" applyAlignment="1">
      <alignment horizontal="left" vertical="center"/>
    </xf>
    <xf numFmtId="0" fontId="6" fillId="6" borderId="1" xfId="0" applyFont="1" applyFill="1" applyBorder="1" applyAlignment="1">
      <alignment horizontal="center" vertical="center"/>
    </xf>
    <xf numFmtId="0" fontId="0" fillId="11" borderId="0" xfId="0" applyFill="1"/>
    <xf numFmtId="0" fontId="6" fillId="2" borderId="1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3" borderId="0" xfId="0" applyFont="1" applyFill="1" applyAlignment="1">
      <alignment horizontal="left" vertical="center" wrapText="1"/>
    </xf>
    <xf numFmtId="165" fontId="4" fillId="0" borderId="0" xfId="0" applyNumberFormat="1" applyFont="1"/>
    <xf numFmtId="165" fontId="4" fillId="0" borderId="0" xfId="4" applyNumberFormat="1" applyFont="1"/>
    <xf numFmtId="165" fontId="9" fillId="0" borderId="0" xfId="4" applyNumberFormat="1" applyFont="1"/>
    <xf numFmtId="0" fontId="4" fillId="0" borderId="0" xfId="0" applyFont="1" applyAlignment="1">
      <alignment horizontal="center" vertical="center"/>
    </xf>
    <xf numFmtId="1" fontId="4" fillId="0" borderId="0" xfId="0" applyNumberFormat="1" applyFont="1" applyAlignment="1">
      <alignment horizontal="left" vertical="center" wrapText="1"/>
    </xf>
    <xf numFmtId="0" fontId="11" fillId="7" borderId="1" xfId="0" applyFont="1" applyFill="1" applyBorder="1" applyAlignment="1">
      <alignment horizontal="center" vertical="center" wrapText="1"/>
    </xf>
    <xf numFmtId="0" fontId="11" fillId="8" borderId="5" xfId="0" applyFont="1" applyFill="1" applyBorder="1" applyAlignment="1">
      <alignment horizontal="center" vertical="center" wrapText="1"/>
    </xf>
    <xf numFmtId="0" fontId="11" fillId="9" borderId="1" xfId="0" applyFont="1" applyFill="1" applyBorder="1" applyAlignment="1">
      <alignment horizontal="center" vertical="center" wrapText="1"/>
    </xf>
    <xf numFmtId="0" fontId="11" fillId="6" borderId="1" xfId="0" applyFont="1" applyFill="1" applyBorder="1" applyAlignment="1">
      <alignment horizontal="center" vertical="center" wrapText="1"/>
    </xf>
    <xf numFmtId="0" fontId="11" fillId="9" borderId="5" xfId="0" applyFont="1" applyFill="1" applyBorder="1" applyAlignment="1">
      <alignment horizontal="center" vertical="center" wrapText="1"/>
    </xf>
    <xf numFmtId="0" fontId="11" fillId="5" borderId="1" xfId="0" applyFont="1" applyFill="1" applyBorder="1" applyAlignment="1">
      <alignment horizontal="center" vertical="center" wrapText="1"/>
    </xf>
    <xf numFmtId="0" fontId="6" fillId="11" borderId="1" xfId="0" applyFont="1" applyFill="1" applyBorder="1" applyAlignment="1">
      <alignment vertical="center" wrapText="1"/>
    </xf>
    <xf numFmtId="0" fontId="10" fillId="4" borderId="12" xfId="0" applyFont="1" applyFill="1" applyBorder="1" applyAlignment="1">
      <alignment horizontal="center" vertical="center"/>
    </xf>
    <xf numFmtId="0" fontId="0" fillId="0" borderId="16" xfId="0" applyBorder="1"/>
    <xf numFmtId="0" fontId="0" fillId="0" borderId="15" xfId="0" applyBorder="1"/>
    <xf numFmtId="0" fontId="12" fillId="12" borderId="0" xfId="0" applyFont="1" applyFill="1"/>
    <xf numFmtId="0" fontId="7" fillId="0" borderId="0" xfId="0" applyFont="1" applyAlignment="1">
      <alignment horizontal="center" vertical="center" wrapText="1"/>
    </xf>
    <xf numFmtId="0" fontId="13" fillId="0" borderId="0" xfId="0" applyFont="1" applyAlignment="1">
      <alignment vertical="center"/>
    </xf>
    <xf numFmtId="0" fontId="6" fillId="2" borderId="2" xfId="0" applyFont="1" applyFill="1" applyBorder="1" applyAlignment="1">
      <alignment horizontal="center" vertical="center" wrapText="1"/>
    </xf>
    <xf numFmtId="0" fontId="6" fillId="10" borderId="0" xfId="0" applyFont="1" applyFill="1" applyAlignment="1">
      <alignment horizontal="center" vertical="center" wrapText="1"/>
    </xf>
    <xf numFmtId="0" fontId="6" fillId="2" borderId="1" xfId="0" applyFont="1" applyFill="1" applyBorder="1" applyAlignment="1">
      <alignment horizontal="center" vertical="center"/>
    </xf>
    <xf numFmtId="0" fontId="4" fillId="0" borderId="5" xfId="0" applyFont="1" applyBorder="1" applyAlignment="1">
      <alignment horizontal="left" vertical="center" wrapText="1"/>
    </xf>
    <xf numFmtId="0" fontId="8" fillId="0" borderId="1" xfId="0" applyFont="1" applyBorder="1" applyAlignment="1">
      <alignment horizontal="center" vertical="center" wrapText="1"/>
    </xf>
    <xf numFmtId="0" fontId="4" fillId="0" borderId="12" xfId="0" applyFont="1" applyBorder="1" applyAlignment="1">
      <alignment horizontal="left" vertical="center" wrapText="1"/>
    </xf>
    <xf numFmtId="1" fontId="4" fillId="0" borderId="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15" fillId="0" borderId="0" xfId="0" applyFont="1" applyAlignment="1">
      <alignment horizontal="justify" vertical="center" wrapText="1"/>
    </xf>
    <xf numFmtId="0" fontId="4" fillId="0" borderId="5" xfId="0" applyFont="1" applyBorder="1" applyAlignment="1">
      <alignment horizontal="center" vertical="center" wrapText="1"/>
    </xf>
    <xf numFmtId="0" fontId="8" fillId="0" borderId="1" xfId="0" applyFont="1" applyBorder="1" applyAlignment="1">
      <alignment horizontal="justify" vertical="center"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14" fillId="0" borderId="17" xfId="0" applyFont="1" applyBorder="1" applyAlignment="1">
      <alignment horizontal="justify" vertical="center" wrapText="1"/>
    </xf>
    <xf numFmtId="0" fontId="8" fillId="0" borderId="12" xfId="0" applyFont="1" applyBorder="1" applyAlignment="1">
      <alignment horizontal="center" vertical="center" wrapText="1"/>
    </xf>
    <xf numFmtId="0" fontId="8" fillId="0" borderId="5" xfId="0" applyFont="1" applyBorder="1" applyAlignment="1">
      <alignment horizontal="center" vertical="center" wrapText="1"/>
    </xf>
    <xf numFmtId="0" fontId="0" fillId="0" borderId="15" xfId="0" applyBorder="1" applyAlignment="1">
      <alignment horizontal="left" vertical="center" wrapText="1"/>
    </xf>
    <xf numFmtId="0" fontId="0" fillId="0" borderId="16" xfId="0" applyBorder="1" applyAlignment="1">
      <alignment horizontal="left" vertical="center" wrapText="1"/>
    </xf>
    <xf numFmtId="0" fontId="5" fillId="4" borderId="5" xfId="0" applyFont="1" applyFill="1" applyBorder="1" applyAlignment="1">
      <alignment horizontal="center" vertical="center" wrapText="1"/>
    </xf>
    <xf numFmtId="0" fontId="4" fillId="0" borderId="13" xfId="0" applyFont="1" applyBorder="1" applyAlignment="1">
      <alignment horizontal="left" vertical="center" wrapText="1"/>
    </xf>
    <xf numFmtId="0" fontId="4" fillId="0" borderId="5" xfId="0" applyFont="1" applyBorder="1" applyAlignment="1">
      <alignment horizontal="left" vertical="center" wrapText="1"/>
    </xf>
    <xf numFmtId="0" fontId="5" fillId="4" borderId="8" xfId="0" applyFont="1" applyFill="1" applyBorder="1" applyAlignment="1">
      <alignment horizontal="center" vertical="center" wrapText="1"/>
    </xf>
    <xf numFmtId="0" fontId="5" fillId="4" borderId="1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4" fillId="0" borderId="12" xfId="0" applyFont="1" applyBorder="1" applyAlignment="1">
      <alignment horizontal="left" vertical="center" wrapText="1"/>
    </xf>
    <xf numFmtId="0" fontId="7" fillId="7" borderId="1" xfId="0" applyFont="1" applyFill="1" applyBorder="1" applyAlignment="1">
      <alignment horizontal="center" vertical="center" wrapText="1"/>
    </xf>
    <xf numFmtId="0" fontId="4" fillId="0" borderId="1" xfId="0" applyFont="1" applyBorder="1" applyAlignment="1">
      <alignment horizontal="left" vertical="center" wrapText="1"/>
    </xf>
    <xf numFmtId="0" fontId="6" fillId="11" borderId="12" xfId="0" applyFont="1" applyFill="1" applyBorder="1" applyAlignment="1">
      <alignment horizontal="center" vertical="center" wrapText="1"/>
    </xf>
    <xf numFmtId="0" fontId="6" fillId="11" borderId="1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6" fillId="11" borderId="6"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6" fillId="11" borderId="9" xfId="0" applyFont="1" applyFill="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justify" vertical="justify" wrapText="1"/>
    </xf>
    <xf numFmtId="0" fontId="4" fillId="0" borderId="0" xfId="0" applyFont="1" applyAlignment="1">
      <alignment horizontal="justify" vertical="center" wrapText="1"/>
    </xf>
    <xf numFmtId="0" fontId="4" fillId="0" borderId="12"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5" xfId="0" applyFont="1" applyBorder="1" applyAlignment="1">
      <alignment horizontal="center" vertical="center" wrapText="1"/>
    </xf>
    <xf numFmtId="0" fontId="6" fillId="3" borderId="2" xfId="0" applyFont="1" applyFill="1" applyBorder="1" applyAlignment="1">
      <alignment horizontal="center" vertical="center" wrapText="1"/>
    </xf>
    <xf numFmtId="0" fontId="6" fillId="3" borderId="3" xfId="0" applyFont="1" applyFill="1" applyBorder="1" applyAlignment="1">
      <alignment horizontal="center" vertical="center" wrapText="1"/>
    </xf>
    <xf numFmtId="0" fontId="6" fillId="3" borderId="4" xfId="0" applyFont="1" applyFill="1" applyBorder="1" applyAlignment="1">
      <alignment horizontal="center" vertical="center" wrapText="1"/>
    </xf>
    <xf numFmtId="0" fontId="6" fillId="10" borderId="0" xfId="0" applyFont="1" applyFill="1" applyAlignment="1">
      <alignment horizontal="center" vertical="center" textRotation="90" wrapText="1"/>
    </xf>
    <xf numFmtId="0" fontId="6" fillId="10" borderId="0" xfId="0" applyFont="1" applyFill="1" applyAlignment="1">
      <alignment horizontal="center" vertical="center" wrapText="1"/>
    </xf>
    <xf numFmtId="0" fontId="4" fillId="8" borderId="1" xfId="0" applyFont="1" applyFill="1" applyBorder="1" applyAlignment="1">
      <alignment horizontal="center" vertical="center" wrapText="1"/>
    </xf>
    <xf numFmtId="0" fontId="4" fillId="9"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5" fillId="4" borderId="2" xfId="0" applyFont="1" applyFill="1" applyBorder="1" applyAlignment="1">
      <alignment horizontal="center" vertical="center"/>
    </xf>
    <xf numFmtId="0" fontId="5" fillId="4" borderId="3" xfId="0" applyFont="1" applyFill="1" applyBorder="1" applyAlignment="1">
      <alignment horizontal="center" vertical="center"/>
    </xf>
    <xf numFmtId="0" fontId="5" fillId="4" borderId="4" xfId="0" applyFont="1" applyFill="1" applyBorder="1" applyAlignment="1">
      <alignment horizontal="center" vertical="center"/>
    </xf>
    <xf numFmtId="0" fontId="6" fillId="2" borderId="1" xfId="0" applyFont="1" applyFill="1" applyBorder="1" applyAlignment="1">
      <alignment horizontal="center" vertical="center"/>
    </xf>
    <xf numFmtId="0" fontId="5" fillId="4" borderId="1" xfId="0" applyFont="1" applyFill="1" applyBorder="1" applyAlignment="1">
      <alignment horizontal="center" vertical="center"/>
    </xf>
    <xf numFmtId="0" fontId="0" fillId="0" borderId="14" xfId="0" applyFont="1" applyBorder="1" applyAlignment="1">
      <alignment horizontal="left" vertical="center" wrapText="1"/>
    </xf>
    <xf numFmtId="0" fontId="5" fillId="4" borderId="2" xfId="0" applyFont="1" applyFill="1" applyBorder="1" applyAlignment="1">
      <alignment horizontal="center" vertical="center" wrapText="1"/>
    </xf>
  </cellXfs>
  <cellStyles count="5">
    <cellStyle name="Moneda 2" xfId="1" xr:uid="{00000000-0005-0000-0000-000000000000}"/>
    <cellStyle name="Normal" xfId="0" builtinId="0"/>
    <cellStyle name="Normal 2" xfId="2" xr:uid="{00000000-0005-0000-0000-000002000000}"/>
    <cellStyle name="Normal 3" xfId="3" xr:uid="{00000000-0005-0000-0000-000003000000}"/>
    <cellStyle name="Porcentaje" xfId="4" builtinId="5"/>
  </cellStyles>
  <dxfs count="10">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
      <fill>
        <patternFill>
          <bgColor rgb="FF00B0F0"/>
        </patternFill>
      </fill>
    </dxf>
    <dxf>
      <fill>
        <patternFill>
          <bgColor rgb="FF00B050"/>
        </patternFill>
      </fill>
    </dxf>
    <dxf>
      <fill>
        <patternFill>
          <bgColor rgb="FFFFFF00"/>
        </patternFill>
      </fill>
    </dxf>
    <dxf>
      <fill>
        <patternFill>
          <bgColor rgb="FFFFC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25"/>
  <sheetViews>
    <sheetView showGridLines="0" topLeftCell="A7" zoomScale="85" zoomScaleNormal="85" zoomScaleSheetLayoutView="85" zoomScalePageLayoutView="115" workbookViewId="0">
      <selection activeCell="B8" sqref="B8:B25"/>
    </sheetView>
  </sheetViews>
  <sheetFormatPr baseColWidth="10" defaultColWidth="11.42578125" defaultRowHeight="15" x14ac:dyDescent="0.25"/>
  <cols>
    <col min="1" max="1" width="4.7109375" customWidth="1"/>
    <col min="2" max="2" width="163.140625" customWidth="1"/>
    <col min="3" max="3" width="5" customWidth="1"/>
  </cols>
  <sheetData>
    <row r="1" spans="1:17" x14ac:dyDescent="0.25">
      <c r="A1" s="32"/>
      <c r="B1" s="51" t="s">
        <v>0</v>
      </c>
      <c r="C1" s="32"/>
    </row>
    <row r="2" spans="1:17" x14ac:dyDescent="0.25">
      <c r="A2" s="32"/>
      <c r="B2" s="48" t="s">
        <v>1</v>
      </c>
      <c r="C2" s="32"/>
    </row>
    <row r="3" spans="1:17" x14ac:dyDescent="0.25">
      <c r="A3" s="32"/>
      <c r="B3" s="50" t="s">
        <v>2</v>
      </c>
      <c r="C3" s="32"/>
    </row>
    <row r="4" spans="1:17" x14ac:dyDescent="0.25">
      <c r="A4" s="32"/>
      <c r="B4" s="50" t="s">
        <v>3</v>
      </c>
      <c r="C4" s="32"/>
    </row>
    <row r="5" spans="1:17" x14ac:dyDescent="0.25">
      <c r="A5" s="32"/>
      <c r="B5" s="50" t="s">
        <v>4</v>
      </c>
      <c r="C5" s="32"/>
    </row>
    <row r="6" spans="1:17" ht="15.75" thickBot="1" x14ac:dyDescent="0.3">
      <c r="B6" s="49" t="s">
        <v>5</v>
      </c>
    </row>
    <row r="7" spans="1:17" ht="15.75" thickBot="1" x14ac:dyDescent="0.3">
      <c r="B7" s="50"/>
    </row>
    <row r="8" spans="1:17" ht="15" customHeight="1" x14ac:dyDescent="0.25">
      <c r="B8" s="117" t="s">
        <v>212</v>
      </c>
      <c r="C8" s="1"/>
      <c r="D8" s="1"/>
      <c r="E8" s="1"/>
      <c r="F8" s="1"/>
      <c r="G8" s="1"/>
      <c r="H8" s="1"/>
      <c r="I8" s="1"/>
      <c r="J8" s="1"/>
      <c r="K8" s="1"/>
      <c r="L8" s="1"/>
      <c r="M8" s="1"/>
      <c r="N8" s="1"/>
      <c r="O8" s="1"/>
      <c r="P8" s="1"/>
      <c r="Q8" s="1"/>
    </row>
    <row r="9" spans="1:17" x14ac:dyDescent="0.25">
      <c r="B9" s="70"/>
    </row>
    <row r="10" spans="1:17" x14ac:dyDescent="0.25">
      <c r="B10" s="70"/>
    </row>
    <row r="11" spans="1:17" x14ac:dyDescent="0.25">
      <c r="B11" s="70"/>
    </row>
    <row r="12" spans="1:17" x14ac:dyDescent="0.25">
      <c r="B12" s="70"/>
    </row>
    <row r="13" spans="1:17" x14ac:dyDescent="0.25">
      <c r="B13" s="70"/>
    </row>
    <row r="14" spans="1:17" x14ac:dyDescent="0.25">
      <c r="B14" s="70"/>
    </row>
    <row r="15" spans="1:17" x14ac:dyDescent="0.25">
      <c r="B15" s="70"/>
    </row>
    <row r="16" spans="1:17" x14ac:dyDescent="0.25">
      <c r="B16" s="70"/>
    </row>
    <row r="17" spans="2:2" x14ac:dyDescent="0.25">
      <c r="B17" s="70"/>
    </row>
    <row r="18" spans="2:2" x14ac:dyDescent="0.25">
      <c r="B18" s="70"/>
    </row>
    <row r="19" spans="2:2" x14ac:dyDescent="0.25">
      <c r="B19" s="70"/>
    </row>
    <row r="20" spans="2:2" x14ac:dyDescent="0.25">
      <c r="B20" s="70"/>
    </row>
    <row r="21" spans="2:2" x14ac:dyDescent="0.25">
      <c r="B21" s="70"/>
    </row>
    <row r="22" spans="2:2" x14ac:dyDescent="0.25">
      <c r="B22" s="70"/>
    </row>
    <row r="23" spans="2:2" x14ac:dyDescent="0.25">
      <c r="B23" s="70"/>
    </row>
    <row r="24" spans="2:2" x14ac:dyDescent="0.25">
      <c r="B24" s="70"/>
    </row>
    <row r="25" spans="2:2" ht="15.75" thickBot="1" x14ac:dyDescent="0.3">
      <c r="B25" s="71"/>
    </row>
  </sheetData>
  <mergeCells count="1">
    <mergeCell ref="B8:B25"/>
  </mergeCells>
  <pageMargins left="0.7" right="0.7" top="0.75" bottom="0.75" header="0.3" footer="0.3"/>
  <pageSetup scale="52" orientation="portrait"/>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62"/>
  <sheetViews>
    <sheetView showGridLines="0" tabSelected="1" view="pageBreakPreview" topLeftCell="B1" zoomScale="150" zoomScaleNormal="150" zoomScaleSheetLayoutView="150" zoomScalePageLayoutView="150" workbookViewId="0">
      <selection activeCell="B2" sqref="B2:C4"/>
    </sheetView>
  </sheetViews>
  <sheetFormatPr baseColWidth="10" defaultColWidth="11.42578125" defaultRowHeight="12.75" x14ac:dyDescent="0.25"/>
  <cols>
    <col min="1" max="1" width="4.140625" style="22" hidden="1" customWidth="1"/>
    <col min="2" max="2" width="5.28515625" style="22" customWidth="1"/>
    <col min="3" max="3" width="11.7109375" style="22" customWidth="1"/>
    <col min="4" max="4" width="44.42578125" style="22" customWidth="1"/>
    <col min="5" max="5" width="10.85546875" style="22" bestFit="1" customWidth="1"/>
    <col min="6" max="6" width="10.28515625" style="22" customWidth="1"/>
    <col min="7" max="7" width="11.42578125" style="22" customWidth="1"/>
    <col min="8" max="8" width="7" style="22" bestFit="1" customWidth="1"/>
    <col min="9" max="9" width="6.7109375" style="22" bestFit="1" customWidth="1"/>
    <col min="10" max="10" width="11.140625" style="22" bestFit="1" customWidth="1"/>
    <col min="11" max="11" width="7.7109375" style="22" customWidth="1"/>
    <col min="12" max="12" width="11" style="22" bestFit="1" customWidth="1"/>
    <col min="13" max="13" width="7.7109375" style="39" customWidth="1"/>
    <col min="14" max="14" width="15.140625" style="22" customWidth="1"/>
    <col min="15" max="15" width="6.28515625" style="39" customWidth="1"/>
    <col min="16" max="16" width="11.7109375" style="39" customWidth="1"/>
    <col min="17" max="17" width="18.5703125" style="39" customWidth="1"/>
    <col min="18" max="18" width="52.5703125" style="22" customWidth="1"/>
    <col min="19" max="19" width="4.140625" style="22" customWidth="1"/>
    <col min="20" max="20" width="30.42578125" style="22" customWidth="1"/>
    <col min="21" max="16384" width="11.42578125" style="22"/>
  </cols>
  <sheetData>
    <row r="1" spans="2:21" ht="17.45" customHeight="1" x14ac:dyDescent="0.25"/>
    <row r="2" spans="2:21" ht="15.95" customHeight="1" x14ac:dyDescent="0.25">
      <c r="B2" s="86"/>
      <c r="C2" s="87"/>
      <c r="D2" s="79" t="s">
        <v>213</v>
      </c>
      <c r="E2" s="79"/>
      <c r="F2" s="79"/>
      <c r="G2" s="79"/>
      <c r="H2" s="79"/>
      <c r="I2" s="79"/>
      <c r="J2" s="79"/>
      <c r="K2" s="79"/>
      <c r="L2" s="79"/>
      <c r="M2" s="79"/>
      <c r="N2" s="79"/>
      <c r="O2" s="79"/>
      <c r="P2" s="79"/>
      <c r="Q2" s="79"/>
      <c r="R2" s="52"/>
    </row>
    <row r="3" spans="2:21" ht="15.95" customHeight="1" x14ac:dyDescent="0.25">
      <c r="B3" s="88"/>
      <c r="C3" s="89"/>
      <c r="D3" s="79"/>
      <c r="E3" s="79"/>
      <c r="F3" s="79"/>
      <c r="G3" s="79"/>
      <c r="H3" s="79"/>
      <c r="I3" s="79"/>
      <c r="J3" s="79"/>
      <c r="K3" s="79"/>
      <c r="L3" s="79"/>
      <c r="M3" s="79"/>
      <c r="N3" s="79"/>
      <c r="O3" s="79"/>
      <c r="P3" s="79"/>
      <c r="Q3" s="79"/>
      <c r="R3" s="52"/>
      <c r="T3" s="47" t="s">
        <v>6</v>
      </c>
      <c r="U3" s="3">
        <f>INT(AVERAGE(M7:M122))</f>
        <v>2</v>
      </c>
    </row>
    <row r="4" spans="2:21" ht="41.25" customHeight="1" x14ac:dyDescent="0.25">
      <c r="B4" s="90"/>
      <c r="C4" s="91"/>
      <c r="D4" s="79"/>
      <c r="E4" s="79"/>
      <c r="F4" s="79"/>
      <c r="G4" s="79"/>
      <c r="H4" s="79"/>
      <c r="I4" s="79"/>
      <c r="J4" s="79"/>
      <c r="K4" s="79"/>
      <c r="L4" s="79"/>
      <c r="M4" s="79"/>
      <c r="N4" s="79"/>
      <c r="O4" s="79"/>
      <c r="P4" s="79"/>
      <c r="Q4" s="79"/>
      <c r="R4" s="118"/>
      <c r="T4" s="47" t="s">
        <v>7</v>
      </c>
      <c r="U4" s="3" t="e">
        <f>INT(AVERAGE(#REF!))</f>
        <v>#REF!</v>
      </c>
    </row>
    <row r="5" spans="2:21" ht="12.95" customHeight="1" x14ac:dyDescent="0.25">
      <c r="B5" s="81" t="s">
        <v>8</v>
      </c>
      <c r="C5" s="92" t="s">
        <v>9</v>
      </c>
      <c r="D5" s="93"/>
      <c r="E5" s="81" t="s">
        <v>10</v>
      </c>
      <c r="F5" s="83" t="s">
        <v>11</v>
      </c>
      <c r="G5" s="84"/>
      <c r="H5" s="84"/>
      <c r="I5" s="84"/>
      <c r="J5" s="84"/>
      <c r="K5" s="85"/>
      <c r="L5" s="76" t="s">
        <v>12</v>
      </c>
      <c r="M5" s="76" t="s">
        <v>13</v>
      </c>
      <c r="N5" s="76" t="s">
        <v>11</v>
      </c>
      <c r="O5" s="76" t="s">
        <v>14</v>
      </c>
      <c r="P5" s="76" t="s">
        <v>15</v>
      </c>
      <c r="Q5" s="76" t="s">
        <v>15</v>
      </c>
      <c r="R5" s="75" t="s">
        <v>16</v>
      </c>
      <c r="T5" s="47" t="s">
        <v>17</v>
      </c>
      <c r="U5" s="3" t="e">
        <f>+INT(AVERAGE(#REF!))</f>
        <v>#REF!</v>
      </c>
    </row>
    <row r="6" spans="2:21" ht="25.5" x14ac:dyDescent="0.25">
      <c r="B6" s="82"/>
      <c r="C6" s="94"/>
      <c r="D6" s="95"/>
      <c r="E6" s="82"/>
      <c r="F6" s="33" t="s">
        <v>18</v>
      </c>
      <c r="G6" s="33" t="s">
        <v>19</v>
      </c>
      <c r="H6" s="33" t="s">
        <v>20</v>
      </c>
      <c r="I6" s="33" t="s">
        <v>21</v>
      </c>
      <c r="J6" s="33" t="s">
        <v>22</v>
      </c>
      <c r="K6" s="33" t="s">
        <v>23</v>
      </c>
      <c r="L6" s="77"/>
      <c r="M6" s="72"/>
      <c r="N6" s="77"/>
      <c r="O6" s="72"/>
      <c r="P6" s="77"/>
      <c r="Q6" s="77"/>
      <c r="R6" s="75"/>
      <c r="T6" s="47" t="s">
        <v>24</v>
      </c>
      <c r="U6" s="3" t="e">
        <f>+INT(AVERAGE(#REF!))</f>
        <v>#REF!</v>
      </c>
    </row>
    <row r="7" spans="2:21" ht="38.25" x14ac:dyDescent="0.25">
      <c r="B7" s="34">
        <v>1</v>
      </c>
      <c r="C7" s="73" t="s">
        <v>25</v>
      </c>
      <c r="D7" s="2" t="s">
        <v>26</v>
      </c>
      <c r="E7" s="34" t="s">
        <v>27</v>
      </c>
      <c r="F7" s="58">
        <v>1</v>
      </c>
      <c r="G7" s="58">
        <v>1</v>
      </c>
      <c r="H7" s="58">
        <v>1</v>
      </c>
      <c r="I7" s="58">
        <v>4</v>
      </c>
      <c r="J7" s="58">
        <v>2</v>
      </c>
      <c r="K7" s="58">
        <v>1</v>
      </c>
      <c r="L7" s="58" t="s">
        <v>28</v>
      </c>
      <c r="M7" s="34">
        <f t="shared" ref="M7:M14" si="0">IF(L7="Raro",1,IF(L7="Improbable",2,IF(L7="Posible",3,IF(L7="Probable",4,IF(L7="Certeza","5")))))</f>
        <v>3</v>
      </c>
      <c r="N7" s="34" t="str">
        <f>IF(MAX(F7:K7)=1,"Insignificante",IF(MAX(F7:K7)=2,"Menor",IF(MAX(F7:K7)=3,"Moderado",IF(MAX(F7:K7)=4,"Mayor",IF(MAX(F7:K7)=5,"Catastrofico","0")))))</f>
        <v>Mayor</v>
      </c>
      <c r="O7" s="60">
        <f>+(SUM(F7:K7)/6)</f>
        <v>1.6666666666666667</v>
      </c>
      <c r="P7" s="60">
        <f>+M7*O7</f>
        <v>5</v>
      </c>
      <c r="Q7" s="34" t="str">
        <f>IF(P7&lt;=1,"Inusual",IF(AND(P7&gt;=2,P7&lt;=3),"Bajo",IF(AND(P7&gt;=4,P7&lt;=8),"Medio",IF(AND(P7&gt;=9,P7&lt;=16),"Alto",IF(AND(P7&gt;=17,P7&lt;=25),"Extremo","0")))))</f>
        <v>Medio</v>
      </c>
      <c r="R7" s="2" t="s">
        <v>29</v>
      </c>
      <c r="T7" s="53"/>
      <c r="U7" s="53"/>
    </row>
    <row r="8" spans="2:21" ht="27.95" customHeight="1" x14ac:dyDescent="0.25">
      <c r="B8" s="34">
        <v>2</v>
      </c>
      <c r="C8" s="73"/>
      <c r="D8" s="2" t="s">
        <v>30</v>
      </c>
      <c r="E8" s="34" t="s">
        <v>31</v>
      </c>
      <c r="F8" s="58">
        <v>1</v>
      </c>
      <c r="G8" s="58">
        <v>4</v>
      </c>
      <c r="H8" s="58">
        <v>1</v>
      </c>
      <c r="I8" s="58">
        <v>1</v>
      </c>
      <c r="J8" s="58">
        <v>3</v>
      </c>
      <c r="K8" s="58">
        <v>1</v>
      </c>
      <c r="L8" s="58" t="s">
        <v>28</v>
      </c>
      <c r="M8" s="34">
        <f t="shared" si="0"/>
        <v>3</v>
      </c>
      <c r="N8" s="34" t="str">
        <f t="shared" ref="N8:N54" si="1">IF(MAX(F8:K8)=1,"Insignificante",IF(MAX(F8:K8)=2,"Menor",IF(MAX(F8:K8)=3,"Moderado",IF(MAX(F8:K8)=4,"Mayor",IF(MAX(F8:K8)=5,"Catastrofico","0")))))</f>
        <v>Mayor</v>
      </c>
      <c r="O8" s="60">
        <f t="shared" ref="O8:O54" si="2">+(SUM(F8:K8)/6)</f>
        <v>1.8333333333333333</v>
      </c>
      <c r="P8" s="60">
        <f t="shared" ref="P8:P54" si="3">+M8*O8</f>
        <v>5.5</v>
      </c>
      <c r="Q8" s="34" t="str">
        <f t="shared" ref="Q8:Q54" si="4">IF(P8&lt;=1,"Inusual",IF(AND(P8&gt;=2,P8&lt;=3),"Bajo",IF(AND(P8&gt;=4,P8&lt;=8),"Medio",IF(AND(P8&gt;=9,P8&lt;=16),"Alto",IF(AND(P8&gt;=17,P8&lt;=25),"Extremo","0")))))</f>
        <v>Medio</v>
      </c>
      <c r="R8" s="2" t="s">
        <v>32</v>
      </c>
      <c r="T8" s="53">
        <v>3</v>
      </c>
      <c r="U8" s="53" t="s">
        <v>28</v>
      </c>
    </row>
    <row r="9" spans="2:21" ht="91.5" customHeight="1" x14ac:dyDescent="0.25">
      <c r="B9" s="34">
        <v>3</v>
      </c>
      <c r="C9" s="74"/>
      <c r="D9" s="2" t="s">
        <v>33</v>
      </c>
      <c r="E9" s="34" t="s">
        <v>34</v>
      </c>
      <c r="F9" s="58">
        <v>2</v>
      </c>
      <c r="G9" s="58">
        <v>3</v>
      </c>
      <c r="H9" s="58">
        <v>1</v>
      </c>
      <c r="I9" s="58">
        <v>1</v>
      </c>
      <c r="J9" s="58">
        <v>4</v>
      </c>
      <c r="K9" s="58">
        <v>2</v>
      </c>
      <c r="L9" s="58" t="s">
        <v>28</v>
      </c>
      <c r="M9" s="34">
        <f t="shared" si="0"/>
        <v>3</v>
      </c>
      <c r="N9" s="34" t="str">
        <f t="shared" si="1"/>
        <v>Mayor</v>
      </c>
      <c r="O9" s="60">
        <f t="shared" si="2"/>
        <v>2.1666666666666665</v>
      </c>
      <c r="P9" s="60">
        <f t="shared" si="3"/>
        <v>6.5</v>
      </c>
      <c r="Q9" s="34" t="str">
        <f t="shared" si="4"/>
        <v>Medio</v>
      </c>
      <c r="R9" s="2" t="s">
        <v>35</v>
      </c>
      <c r="T9" s="53">
        <v>4</v>
      </c>
      <c r="U9" s="53" t="s">
        <v>36</v>
      </c>
    </row>
    <row r="10" spans="2:21" ht="51" x14ac:dyDescent="0.25">
      <c r="B10" s="34">
        <v>4</v>
      </c>
      <c r="C10" s="80" t="s">
        <v>37</v>
      </c>
      <c r="D10" s="2" t="s">
        <v>38</v>
      </c>
      <c r="E10" s="34" t="s">
        <v>27</v>
      </c>
      <c r="F10" s="58">
        <v>4</v>
      </c>
      <c r="G10" s="58">
        <v>4</v>
      </c>
      <c r="H10" s="58">
        <v>2</v>
      </c>
      <c r="I10" s="58">
        <v>4</v>
      </c>
      <c r="J10" s="58">
        <v>1</v>
      </c>
      <c r="K10" s="58">
        <v>2</v>
      </c>
      <c r="L10" s="58" t="s">
        <v>28</v>
      </c>
      <c r="M10" s="34">
        <f t="shared" si="0"/>
        <v>3</v>
      </c>
      <c r="N10" s="34" t="str">
        <f t="shared" si="1"/>
        <v>Mayor</v>
      </c>
      <c r="O10" s="60">
        <f t="shared" si="2"/>
        <v>2.8333333333333335</v>
      </c>
      <c r="P10" s="60">
        <f t="shared" si="3"/>
        <v>8.5</v>
      </c>
      <c r="Q10" s="34" t="s">
        <v>39</v>
      </c>
      <c r="R10" s="2" t="s">
        <v>40</v>
      </c>
      <c r="T10" s="53">
        <v>5</v>
      </c>
      <c r="U10" s="53" t="s">
        <v>41</v>
      </c>
    </row>
    <row r="11" spans="2:21" ht="69.95" customHeight="1" x14ac:dyDescent="0.25">
      <c r="B11" s="34">
        <v>5</v>
      </c>
      <c r="C11" s="80"/>
      <c r="D11" s="2" t="s">
        <v>42</v>
      </c>
      <c r="E11" s="34" t="s">
        <v>27</v>
      </c>
      <c r="F11" s="58">
        <v>4</v>
      </c>
      <c r="G11" s="58">
        <v>4</v>
      </c>
      <c r="H11" s="58">
        <v>2</v>
      </c>
      <c r="I11" s="58">
        <v>2</v>
      </c>
      <c r="J11" s="58">
        <v>2</v>
      </c>
      <c r="K11" s="58">
        <v>1</v>
      </c>
      <c r="L11" s="58" t="s">
        <v>43</v>
      </c>
      <c r="M11" s="34">
        <f t="shared" si="0"/>
        <v>1</v>
      </c>
      <c r="N11" s="34" t="str">
        <f t="shared" si="1"/>
        <v>Mayor</v>
      </c>
      <c r="O11" s="60">
        <f t="shared" si="2"/>
        <v>2.5</v>
      </c>
      <c r="P11" s="60">
        <f t="shared" si="3"/>
        <v>2.5</v>
      </c>
      <c r="Q11" s="34" t="str">
        <f t="shared" si="4"/>
        <v>Bajo</v>
      </c>
      <c r="R11" s="2" t="s">
        <v>44</v>
      </c>
      <c r="T11" s="53"/>
      <c r="U11" s="53"/>
    </row>
    <row r="12" spans="2:21" ht="97.5" customHeight="1" x14ac:dyDescent="0.25">
      <c r="B12" s="58">
        <v>19</v>
      </c>
      <c r="C12" s="80"/>
      <c r="D12" s="2" t="s">
        <v>45</v>
      </c>
      <c r="E12" s="34" t="s">
        <v>27</v>
      </c>
      <c r="F12" s="58">
        <v>4</v>
      </c>
      <c r="G12" s="58">
        <v>5</v>
      </c>
      <c r="H12" s="58">
        <v>2</v>
      </c>
      <c r="I12" s="58">
        <v>1</v>
      </c>
      <c r="J12" s="58">
        <v>2</v>
      </c>
      <c r="K12" s="58">
        <v>2</v>
      </c>
      <c r="L12" s="58" t="s">
        <v>28</v>
      </c>
      <c r="M12" s="34">
        <f t="shared" si="0"/>
        <v>3</v>
      </c>
      <c r="N12" s="34" t="str">
        <f t="shared" si="1"/>
        <v>Catastrofico</v>
      </c>
      <c r="O12" s="60">
        <f t="shared" si="2"/>
        <v>2.6666666666666665</v>
      </c>
      <c r="P12" s="60">
        <f t="shared" si="3"/>
        <v>8</v>
      </c>
      <c r="Q12" s="34" t="str">
        <f t="shared" si="4"/>
        <v>Medio</v>
      </c>
      <c r="R12" s="2" t="s">
        <v>46</v>
      </c>
    </row>
    <row r="13" spans="2:21" ht="38.25" x14ac:dyDescent="0.25">
      <c r="B13" s="34">
        <v>6</v>
      </c>
      <c r="C13" s="80"/>
      <c r="D13" s="2" t="s">
        <v>47</v>
      </c>
      <c r="E13" s="34" t="s">
        <v>27</v>
      </c>
      <c r="F13" s="58">
        <v>3</v>
      </c>
      <c r="G13" s="58">
        <v>4</v>
      </c>
      <c r="H13" s="58">
        <v>1</v>
      </c>
      <c r="I13" s="58">
        <v>2</v>
      </c>
      <c r="J13" s="58">
        <v>1</v>
      </c>
      <c r="K13" s="58">
        <v>2</v>
      </c>
      <c r="L13" s="58" t="s">
        <v>48</v>
      </c>
      <c r="M13" s="34">
        <f t="shared" si="0"/>
        <v>2</v>
      </c>
      <c r="N13" s="34" t="str">
        <f t="shared" si="1"/>
        <v>Mayor</v>
      </c>
      <c r="O13" s="60">
        <f t="shared" si="2"/>
        <v>2.1666666666666665</v>
      </c>
      <c r="P13" s="60">
        <f t="shared" si="3"/>
        <v>4.333333333333333</v>
      </c>
      <c r="Q13" s="34" t="str">
        <f t="shared" si="4"/>
        <v>Medio</v>
      </c>
      <c r="R13" s="2" t="s">
        <v>49</v>
      </c>
      <c r="T13" s="53"/>
      <c r="U13" s="53"/>
    </row>
    <row r="14" spans="2:21" ht="51" x14ac:dyDescent="0.25">
      <c r="B14" s="34">
        <v>7</v>
      </c>
      <c r="C14" s="80"/>
      <c r="D14" s="2" t="s">
        <v>50</v>
      </c>
      <c r="E14" s="34" t="s">
        <v>27</v>
      </c>
      <c r="F14" s="58">
        <v>3</v>
      </c>
      <c r="G14" s="58">
        <v>4</v>
      </c>
      <c r="H14" s="58">
        <v>2</v>
      </c>
      <c r="I14" s="58">
        <v>3</v>
      </c>
      <c r="J14" s="58">
        <v>3</v>
      </c>
      <c r="K14" s="58">
        <v>3</v>
      </c>
      <c r="L14" s="58" t="s">
        <v>28</v>
      </c>
      <c r="M14" s="34">
        <f t="shared" si="0"/>
        <v>3</v>
      </c>
      <c r="N14" s="34" t="str">
        <f t="shared" si="1"/>
        <v>Mayor</v>
      </c>
      <c r="O14" s="60">
        <f t="shared" si="2"/>
        <v>3</v>
      </c>
      <c r="P14" s="60">
        <f t="shared" si="3"/>
        <v>9</v>
      </c>
      <c r="Q14" s="34" t="str">
        <f t="shared" si="4"/>
        <v>Alto</v>
      </c>
      <c r="R14" s="2" t="s">
        <v>51</v>
      </c>
      <c r="T14" s="53"/>
      <c r="U14" s="53" t="str">
        <f ca="1">VLOOKUP(RANDBETWEEN(1,5),$T$7:$U$10,2,FALSE)</f>
        <v>Posible</v>
      </c>
    </row>
    <row r="15" spans="2:21" ht="38.25" x14ac:dyDescent="0.25">
      <c r="B15" s="34">
        <v>8</v>
      </c>
      <c r="C15" s="78" t="s">
        <v>52</v>
      </c>
      <c r="D15" s="2" t="s">
        <v>53</v>
      </c>
      <c r="E15" s="34" t="s">
        <v>27</v>
      </c>
      <c r="F15" s="58">
        <v>1</v>
      </c>
      <c r="G15" s="58">
        <v>2</v>
      </c>
      <c r="H15" s="58">
        <v>2</v>
      </c>
      <c r="I15" s="58">
        <v>1</v>
      </c>
      <c r="J15" s="58">
        <v>1</v>
      </c>
      <c r="K15" s="58">
        <v>1</v>
      </c>
      <c r="L15" s="58" t="s">
        <v>48</v>
      </c>
      <c r="M15" s="34">
        <f t="shared" ref="M15:M54" si="5">IF(L15="Raro",1,IF(L15="Improbable",2,IF(L15="Posible",3,IF(L15="Probable",4,IF(L15="Certeza","5")))))</f>
        <v>2</v>
      </c>
      <c r="N15" s="34" t="str">
        <f t="shared" si="1"/>
        <v>Menor</v>
      </c>
      <c r="O15" s="60">
        <f t="shared" si="2"/>
        <v>1.3333333333333333</v>
      </c>
      <c r="P15" s="60">
        <f t="shared" si="3"/>
        <v>2.6666666666666665</v>
      </c>
      <c r="Q15" s="34" t="str">
        <f t="shared" si="4"/>
        <v>Bajo</v>
      </c>
      <c r="R15" s="2" t="s">
        <v>54</v>
      </c>
    </row>
    <row r="16" spans="2:21" ht="40.5" customHeight="1" x14ac:dyDescent="0.25">
      <c r="B16" s="34">
        <v>9</v>
      </c>
      <c r="C16" s="73"/>
      <c r="D16" s="2" t="s">
        <v>55</v>
      </c>
      <c r="E16" s="34" t="s">
        <v>27</v>
      </c>
      <c r="F16" s="58">
        <v>1</v>
      </c>
      <c r="G16" s="58">
        <v>2</v>
      </c>
      <c r="H16" s="58">
        <v>1</v>
      </c>
      <c r="I16" s="58">
        <v>2</v>
      </c>
      <c r="J16" s="58">
        <v>2</v>
      </c>
      <c r="K16" s="58">
        <v>1</v>
      </c>
      <c r="L16" s="58" t="s">
        <v>28</v>
      </c>
      <c r="M16" s="34">
        <f t="shared" si="5"/>
        <v>3</v>
      </c>
      <c r="N16" s="34" t="str">
        <f t="shared" si="1"/>
        <v>Menor</v>
      </c>
      <c r="O16" s="60">
        <f t="shared" si="2"/>
        <v>1.5</v>
      </c>
      <c r="P16" s="60">
        <f t="shared" si="3"/>
        <v>4.5</v>
      </c>
      <c r="Q16" s="34" t="str">
        <f t="shared" si="4"/>
        <v>Medio</v>
      </c>
      <c r="R16" s="2" t="s">
        <v>56</v>
      </c>
    </row>
    <row r="17" spans="2:18" ht="38.25" x14ac:dyDescent="0.25">
      <c r="B17" s="34">
        <v>10</v>
      </c>
      <c r="C17" s="73"/>
      <c r="D17" s="2" t="s">
        <v>57</v>
      </c>
      <c r="E17" s="34" t="s">
        <v>27</v>
      </c>
      <c r="F17" s="58">
        <v>1</v>
      </c>
      <c r="G17" s="58">
        <v>1</v>
      </c>
      <c r="H17" s="58">
        <v>1</v>
      </c>
      <c r="I17" s="58">
        <v>1</v>
      </c>
      <c r="J17" s="58">
        <v>3</v>
      </c>
      <c r="K17" s="58">
        <v>3</v>
      </c>
      <c r="L17" s="58" t="s">
        <v>28</v>
      </c>
      <c r="M17" s="34">
        <f t="shared" si="5"/>
        <v>3</v>
      </c>
      <c r="N17" s="34" t="str">
        <f t="shared" si="1"/>
        <v>Moderado</v>
      </c>
      <c r="O17" s="60">
        <f t="shared" si="2"/>
        <v>1.6666666666666667</v>
      </c>
      <c r="P17" s="60">
        <f t="shared" si="3"/>
        <v>5</v>
      </c>
      <c r="Q17" s="34" t="str">
        <f t="shared" si="4"/>
        <v>Medio</v>
      </c>
      <c r="R17" s="2" t="s">
        <v>58</v>
      </c>
    </row>
    <row r="18" spans="2:18" ht="25.5" x14ac:dyDescent="0.25">
      <c r="B18" s="34">
        <v>11</v>
      </c>
      <c r="C18" s="78" t="s">
        <v>59</v>
      </c>
      <c r="D18" s="2" t="s">
        <v>60</v>
      </c>
      <c r="E18" s="34" t="s">
        <v>27</v>
      </c>
      <c r="F18" s="58">
        <v>3</v>
      </c>
      <c r="G18" s="58">
        <v>3</v>
      </c>
      <c r="H18" s="58">
        <v>1</v>
      </c>
      <c r="I18" s="58">
        <v>1</v>
      </c>
      <c r="J18" s="58">
        <v>1</v>
      </c>
      <c r="K18" s="58">
        <v>1</v>
      </c>
      <c r="L18" s="58" t="s">
        <v>36</v>
      </c>
      <c r="M18" s="34">
        <f t="shared" si="5"/>
        <v>4</v>
      </c>
      <c r="N18" s="34" t="str">
        <f t="shared" si="1"/>
        <v>Moderado</v>
      </c>
      <c r="O18" s="60">
        <f t="shared" si="2"/>
        <v>1.6666666666666667</v>
      </c>
      <c r="P18" s="60">
        <f t="shared" si="3"/>
        <v>6.666666666666667</v>
      </c>
      <c r="Q18" s="34" t="str">
        <f t="shared" si="4"/>
        <v>Medio</v>
      </c>
      <c r="R18" s="2" t="s">
        <v>61</v>
      </c>
    </row>
    <row r="19" spans="2:18" ht="51" x14ac:dyDescent="0.25">
      <c r="B19" s="34">
        <v>12</v>
      </c>
      <c r="C19" s="73"/>
      <c r="D19" s="2" t="s">
        <v>62</v>
      </c>
      <c r="E19" s="34" t="s">
        <v>34</v>
      </c>
      <c r="F19" s="58">
        <v>3</v>
      </c>
      <c r="G19" s="58">
        <v>4</v>
      </c>
      <c r="H19" s="58">
        <v>1</v>
      </c>
      <c r="I19" s="58">
        <v>2</v>
      </c>
      <c r="J19" s="58">
        <v>1</v>
      </c>
      <c r="K19" s="58">
        <v>1</v>
      </c>
      <c r="L19" s="58" t="s">
        <v>36</v>
      </c>
      <c r="M19" s="34">
        <f t="shared" ref="M19" si="6">IF(L19="Raro",1,IF(L19="Improbable",2,IF(L19="Posible",3,IF(L19="Probable",4,IF(L19="Certeza","5")))))</f>
        <v>4</v>
      </c>
      <c r="N19" s="34" t="str">
        <f t="shared" si="1"/>
        <v>Mayor</v>
      </c>
      <c r="O19" s="60">
        <f t="shared" si="2"/>
        <v>2</v>
      </c>
      <c r="P19" s="60">
        <f t="shared" si="3"/>
        <v>8</v>
      </c>
      <c r="Q19" s="34" t="str">
        <f t="shared" si="4"/>
        <v>Medio</v>
      </c>
      <c r="R19" s="2" t="s">
        <v>63</v>
      </c>
    </row>
    <row r="20" spans="2:18" ht="39" customHeight="1" x14ac:dyDescent="0.25">
      <c r="B20" s="34">
        <v>13</v>
      </c>
      <c r="C20" s="73"/>
      <c r="D20" s="2" t="s">
        <v>64</v>
      </c>
      <c r="E20" s="34" t="s">
        <v>27</v>
      </c>
      <c r="F20" s="58">
        <v>1</v>
      </c>
      <c r="G20" s="58">
        <v>1</v>
      </c>
      <c r="H20" s="58">
        <v>1</v>
      </c>
      <c r="I20" s="58">
        <v>1</v>
      </c>
      <c r="J20" s="58">
        <v>1</v>
      </c>
      <c r="K20" s="58">
        <v>1</v>
      </c>
      <c r="L20" s="58" t="s">
        <v>48</v>
      </c>
      <c r="M20" s="34">
        <f t="shared" si="5"/>
        <v>2</v>
      </c>
      <c r="N20" s="34" t="str">
        <f t="shared" si="1"/>
        <v>Insignificante</v>
      </c>
      <c r="O20" s="60">
        <f t="shared" si="2"/>
        <v>1</v>
      </c>
      <c r="P20" s="60">
        <f t="shared" si="3"/>
        <v>2</v>
      </c>
      <c r="Q20" s="34" t="str">
        <f t="shared" si="4"/>
        <v>Bajo</v>
      </c>
      <c r="R20" s="2" t="s">
        <v>65</v>
      </c>
    </row>
    <row r="21" spans="2:18" ht="39" customHeight="1" x14ac:dyDescent="0.25">
      <c r="B21" s="34"/>
      <c r="C21" s="73"/>
      <c r="D21" s="2" t="s">
        <v>66</v>
      </c>
      <c r="E21" s="34" t="s">
        <v>27</v>
      </c>
      <c r="F21" s="58">
        <v>3</v>
      </c>
      <c r="G21" s="58">
        <v>3</v>
      </c>
      <c r="H21" s="58">
        <v>1</v>
      </c>
      <c r="I21" s="58">
        <v>2</v>
      </c>
      <c r="J21" s="58">
        <v>1</v>
      </c>
      <c r="K21" s="58">
        <v>1</v>
      </c>
      <c r="L21" s="58" t="s">
        <v>36</v>
      </c>
      <c r="M21" s="34">
        <f t="shared" si="5"/>
        <v>4</v>
      </c>
      <c r="N21" s="34" t="str">
        <f t="shared" si="1"/>
        <v>Moderado</v>
      </c>
      <c r="O21" s="60">
        <f t="shared" si="2"/>
        <v>1.8333333333333333</v>
      </c>
      <c r="P21" s="60">
        <f t="shared" si="3"/>
        <v>7.333333333333333</v>
      </c>
      <c r="Q21" s="34" t="str">
        <f t="shared" si="4"/>
        <v>Medio</v>
      </c>
      <c r="R21" s="2" t="s">
        <v>67</v>
      </c>
    </row>
    <row r="22" spans="2:18" ht="39" customHeight="1" x14ac:dyDescent="0.25">
      <c r="B22" s="34"/>
      <c r="C22" s="73"/>
      <c r="D22" s="2" t="s">
        <v>68</v>
      </c>
      <c r="E22" s="34" t="s">
        <v>27</v>
      </c>
      <c r="F22" s="58">
        <v>3</v>
      </c>
      <c r="G22" s="58">
        <v>3</v>
      </c>
      <c r="H22" s="58">
        <v>1</v>
      </c>
      <c r="I22" s="58">
        <v>2</v>
      </c>
      <c r="J22" s="58">
        <v>1</v>
      </c>
      <c r="K22" s="58">
        <v>1</v>
      </c>
      <c r="L22" s="58" t="s">
        <v>28</v>
      </c>
      <c r="M22" s="34">
        <f t="shared" si="5"/>
        <v>3</v>
      </c>
      <c r="N22" s="34" t="str">
        <f t="shared" si="1"/>
        <v>Moderado</v>
      </c>
      <c r="O22" s="60">
        <f t="shared" si="2"/>
        <v>1.8333333333333333</v>
      </c>
      <c r="P22" s="60">
        <f t="shared" si="3"/>
        <v>5.5</v>
      </c>
      <c r="Q22" s="34" t="str">
        <f t="shared" si="4"/>
        <v>Medio</v>
      </c>
      <c r="R22" s="2" t="s">
        <v>69</v>
      </c>
    </row>
    <row r="23" spans="2:18" ht="40.5" customHeight="1" x14ac:dyDescent="0.25">
      <c r="B23" s="34">
        <v>14</v>
      </c>
      <c r="C23" s="74"/>
      <c r="D23" s="2" t="s">
        <v>70</v>
      </c>
      <c r="E23" s="34" t="s">
        <v>27</v>
      </c>
      <c r="F23" s="58">
        <v>1</v>
      </c>
      <c r="G23" s="58">
        <v>4</v>
      </c>
      <c r="H23" s="58">
        <v>1</v>
      </c>
      <c r="I23" s="58">
        <v>1</v>
      </c>
      <c r="J23" s="58">
        <v>1</v>
      </c>
      <c r="K23" s="58">
        <v>1</v>
      </c>
      <c r="L23" s="58" t="s">
        <v>28</v>
      </c>
      <c r="M23" s="34">
        <f t="shared" si="5"/>
        <v>3</v>
      </c>
      <c r="N23" s="34" t="str">
        <f t="shared" si="1"/>
        <v>Mayor</v>
      </c>
      <c r="O23" s="60">
        <f t="shared" si="2"/>
        <v>1.5</v>
      </c>
      <c r="P23" s="60">
        <f t="shared" si="3"/>
        <v>4.5</v>
      </c>
      <c r="Q23" s="34" t="str">
        <f t="shared" si="4"/>
        <v>Medio</v>
      </c>
      <c r="R23" s="2" t="s">
        <v>71</v>
      </c>
    </row>
    <row r="24" spans="2:18" ht="38.25" x14ac:dyDescent="0.25">
      <c r="B24" s="34">
        <v>15</v>
      </c>
      <c r="C24" s="78" t="s">
        <v>72</v>
      </c>
      <c r="D24" s="2" t="s">
        <v>73</v>
      </c>
      <c r="E24" s="34" t="s">
        <v>34</v>
      </c>
      <c r="F24" s="58">
        <v>4</v>
      </c>
      <c r="G24" s="58">
        <v>4</v>
      </c>
      <c r="H24" s="58">
        <v>1</v>
      </c>
      <c r="I24" s="58">
        <v>1</v>
      </c>
      <c r="J24" s="58">
        <v>1</v>
      </c>
      <c r="K24" s="58">
        <v>1</v>
      </c>
      <c r="L24" s="58" t="s">
        <v>28</v>
      </c>
      <c r="M24" s="34">
        <f t="shared" si="5"/>
        <v>3</v>
      </c>
      <c r="N24" s="34" t="str">
        <f t="shared" si="1"/>
        <v>Mayor</v>
      </c>
      <c r="O24" s="60">
        <f t="shared" si="2"/>
        <v>2</v>
      </c>
      <c r="P24" s="60">
        <f t="shared" si="3"/>
        <v>6</v>
      </c>
      <c r="Q24" s="34" t="str">
        <f t="shared" si="4"/>
        <v>Medio</v>
      </c>
      <c r="R24" s="2" t="s">
        <v>74</v>
      </c>
    </row>
    <row r="25" spans="2:18" ht="38.25" x14ac:dyDescent="0.25">
      <c r="B25" s="34">
        <v>16</v>
      </c>
      <c r="C25" s="73"/>
      <c r="D25" s="2" t="s">
        <v>75</v>
      </c>
      <c r="E25" s="34" t="s">
        <v>27</v>
      </c>
      <c r="F25" s="58">
        <v>3</v>
      </c>
      <c r="G25" s="58">
        <v>3</v>
      </c>
      <c r="H25" s="58">
        <v>1</v>
      </c>
      <c r="I25" s="58">
        <v>1</v>
      </c>
      <c r="J25" s="58">
        <v>1</v>
      </c>
      <c r="K25" s="58">
        <v>1</v>
      </c>
      <c r="L25" s="58" t="s">
        <v>28</v>
      </c>
      <c r="M25" s="34">
        <f t="shared" si="5"/>
        <v>3</v>
      </c>
      <c r="N25" s="34" t="str">
        <f t="shared" si="1"/>
        <v>Moderado</v>
      </c>
      <c r="O25" s="60">
        <f t="shared" si="2"/>
        <v>1.6666666666666667</v>
      </c>
      <c r="P25" s="60">
        <f t="shared" si="3"/>
        <v>5</v>
      </c>
      <c r="Q25" s="34" t="str">
        <f t="shared" si="4"/>
        <v>Medio</v>
      </c>
      <c r="R25" s="2" t="s">
        <v>71</v>
      </c>
    </row>
    <row r="26" spans="2:18" ht="38.25" x14ac:dyDescent="0.25">
      <c r="B26" s="34"/>
      <c r="C26" s="73"/>
      <c r="D26" s="2" t="s">
        <v>76</v>
      </c>
      <c r="E26" s="34" t="s">
        <v>27</v>
      </c>
      <c r="F26" s="58">
        <v>1</v>
      </c>
      <c r="G26" s="58">
        <v>3</v>
      </c>
      <c r="H26" s="58">
        <v>1</v>
      </c>
      <c r="I26" s="58">
        <v>1</v>
      </c>
      <c r="J26" s="58">
        <v>3</v>
      </c>
      <c r="K26" s="58">
        <v>1</v>
      </c>
      <c r="L26" s="58" t="s">
        <v>48</v>
      </c>
      <c r="M26" s="34">
        <f t="shared" si="5"/>
        <v>2</v>
      </c>
      <c r="N26" s="34" t="str">
        <f t="shared" si="1"/>
        <v>Moderado</v>
      </c>
      <c r="O26" s="60">
        <f t="shared" si="2"/>
        <v>1.6666666666666667</v>
      </c>
      <c r="P26" s="60">
        <f t="shared" si="3"/>
        <v>3.3333333333333335</v>
      </c>
      <c r="Q26" s="34" t="s">
        <v>77</v>
      </c>
      <c r="R26" s="2" t="s">
        <v>78</v>
      </c>
    </row>
    <row r="27" spans="2:18" ht="38.25" x14ac:dyDescent="0.25">
      <c r="B27" s="34">
        <v>17</v>
      </c>
      <c r="C27" s="73"/>
      <c r="D27" s="2" t="s">
        <v>79</v>
      </c>
      <c r="E27" s="34" t="s">
        <v>27</v>
      </c>
      <c r="F27" s="58">
        <v>2</v>
      </c>
      <c r="G27" s="58">
        <v>1</v>
      </c>
      <c r="H27" s="58">
        <v>1</v>
      </c>
      <c r="I27" s="58">
        <v>1</v>
      </c>
      <c r="J27" s="58">
        <v>2</v>
      </c>
      <c r="K27" s="58">
        <v>3</v>
      </c>
      <c r="L27" s="58" t="s">
        <v>48</v>
      </c>
      <c r="M27" s="34">
        <f t="shared" si="5"/>
        <v>2</v>
      </c>
      <c r="N27" s="34" t="str">
        <f t="shared" si="1"/>
        <v>Moderado</v>
      </c>
      <c r="O27" s="60">
        <f t="shared" si="2"/>
        <v>1.6666666666666667</v>
      </c>
      <c r="P27" s="60">
        <f t="shared" si="3"/>
        <v>3.3333333333333335</v>
      </c>
      <c r="Q27" s="34" t="s">
        <v>77</v>
      </c>
      <c r="R27" s="2" t="s">
        <v>80</v>
      </c>
    </row>
    <row r="28" spans="2:18" ht="71.45" customHeight="1" x14ac:dyDescent="0.25">
      <c r="B28" s="34">
        <v>18</v>
      </c>
      <c r="C28" s="73"/>
      <c r="D28" s="2" t="s">
        <v>81</v>
      </c>
      <c r="E28" s="34" t="s">
        <v>34</v>
      </c>
      <c r="F28" s="58">
        <v>2</v>
      </c>
      <c r="G28" s="58">
        <v>3</v>
      </c>
      <c r="H28" s="58">
        <v>1</v>
      </c>
      <c r="I28" s="58">
        <v>1</v>
      </c>
      <c r="J28" s="58">
        <v>1</v>
      </c>
      <c r="K28" s="58">
        <v>1</v>
      </c>
      <c r="L28" s="58" t="s">
        <v>28</v>
      </c>
      <c r="M28" s="34">
        <f t="shared" si="5"/>
        <v>3</v>
      </c>
      <c r="N28" s="34" t="str">
        <f t="shared" si="1"/>
        <v>Moderado</v>
      </c>
      <c r="O28" s="60">
        <f t="shared" si="2"/>
        <v>1.5</v>
      </c>
      <c r="P28" s="60">
        <f t="shared" si="3"/>
        <v>4.5</v>
      </c>
      <c r="Q28" s="34" t="str">
        <f t="shared" si="4"/>
        <v>Medio</v>
      </c>
      <c r="R28" s="2" t="s">
        <v>82</v>
      </c>
    </row>
    <row r="29" spans="2:18" ht="76.5" x14ac:dyDescent="0.25">
      <c r="B29" s="34">
        <v>19</v>
      </c>
      <c r="C29" s="74"/>
      <c r="D29" s="2" t="s">
        <v>83</v>
      </c>
      <c r="E29" s="34" t="s">
        <v>27</v>
      </c>
      <c r="F29" s="58">
        <v>2</v>
      </c>
      <c r="G29" s="58">
        <v>3</v>
      </c>
      <c r="H29" s="58">
        <v>1</v>
      </c>
      <c r="I29" s="58">
        <v>1</v>
      </c>
      <c r="J29" s="58">
        <v>3</v>
      </c>
      <c r="K29" s="58">
        <v>1</v>
      </c>
      <c r="L29" s="58" t="s">
        <v>28</v>
      </c>
      <c r="M29" s="34">
        <f t="shared" si="5"/>
        <v>3</v>
      </c>
      <c r="N29" s="34" t="str">
        <f t="shared" si="1"/>
        <v>Moderado</v>
      </c>
      <c r="O29" s="60">
        <f t="shared" si="2"/>
        <v>1.8333333333333333</v>
      </c>
      <c r="P29" s="60">
        <f t="shared" si="3"/>
        <v>5.5</v>
      </c>
      <c r="Q29" s="34" t="str">
        <f t="shared" si="4"/>
        <v>Medio</v>
      </c>
      <c r="R29" s="2" t="s">
        <v>84</v>
      </c>
    </row>
    <row r="30" spans="2:18" ht="38.25" x14ac:dyDescent="0.25">
      <c r="B30" s="34">
        <v>20</v>
      </c>
      <c r="C30" s="78" t="s">
        <v>85</v>
      </c>
      <c r="D30" s="2" t="s">
        <v>86</v>
      </c>
      <c r="E30" s="34" t="s">
        <v>27</v>
      </c>
      <c r="F30" s="58">
        <v>2</v>
      </c>
      <c r="G30" s="58">
        <v>1</v>
      </c>
      <c r="H30" s="58">
        <v>1</v>
      </c>
      <c r="I30" s="58">
        <v>1</v>
      </c>
      <c r="J30" s="58">
        <v>2</v>
      </c>
      <c r="K30" s="58">
        <v>3</v>
      </c>
      <c r="L30" s="58" t="s">
        <v>48</v>
      </c>
      <c r="M30" s="34">
        <f t="shared" si="5"/>
        <v>2</v>
      </c>
      <c r="N30" s="34" t="str">
        <f t="shared" si="1"/>
        <v>Moderado</v>
      </c>
      <c r="O30" s="60">
        <f t="shared" si="2"/>
        <v>1.6666666666666667</v>
      </c>
      <c r="P30" s="60">
        <f t="shared" si="3"/>
        <v>3.3333333333333335</v>
      </c>
      <c r="Q30" s="34" t="s">
        <v>77</v>
      </c>
      <c r="R30" s="2" t="s">
        <v>87</v>
      </c>
    </row>
    <row r="31" spans="2:18" ht="38.25" x14ac:dyDescent="0.25">
      <c r="B31" s="34">
        <v>21</v>
      </c>
      <c r="C31" s="74"/>
      <c r="D31" s="2" t="s">
        <v>88</v>
      </c>
      <c r="E31" s="34" t="s">
        <v>27</v>
      </c>
      <c r="F31" s="58">
        <v>4</v>
      </c>
      <c r="G31" s="58">
        <v>4</v>
      </c>
      <c r="H31" s="58">
        <v>2</v>
      </c>
      <c r="I31" s="58">
        <v>1</v>
      </c>
      <c r="J31" s="58">
        <v>2</v>
      </c>
      <c r="K31" s="58">
        <v>4</v>
      </c>
      <c r="L31" s="58" t="s">
        <v>43</v>
      </c>
      <c r="M31" s="34">
        <f t="shared" si="5"/>
        <v>1</v>
      </c>
      <c r="N31" s="34" t="str">
        <f t="shared" si="1"/>
        <v>Mayor</v>
      </c>
      <c r="O31" s="60">
        <f t="shared" si="2"/>
        <v>2.8333333333333335</v>
      </c>
      <c r="P31" s="60">
        <f t="shared" si="3"/>
        <v>2.8333333333333335</v>
      </c>
      <c r="Q31" s="34" t="str">
        <f t="shared" si="4"/>
        <v>Bajo</v>
      </c>
      <c r="R31" s="2" t="s">
        <v>89</v>
      </c>
    </row>
    <row r="32" spans="2:18" ht="40.5" customHeight="1" x14ac:dyDescent="0.25">
      <c r="B32" s="34">
        <v>22</v>
      </c>
      <c r="C32" s="78" t="s">
        <v>90</v>
      </c>
      <c r="D32" s="2" t="s">
        <v>91</v>
      </c>
      <c r="E32" s="34" t="s">
        <v>27</v>
      </c>
      <c r="F32" s="58">
        <v>1</v>
      </c>
      <c r="G32" s="58">
        <v>1</v>
      </c>
      <c r="H32" s="58">
        <v>1</v>
      </c>
      <c r="I32" s="58">
        <v>1</v>
      </c>
      <c r="J32" s="58">
        <v>1</v>
      </c>
      <c r="K32" s="58">
        <v>1</v>
      </c>
      <c r="L32" s="58" t="s">
        <v>43</v>
      </c>
      <c r="M32" s="34">
        <f t="shared" si="5"/>
        <v>1</v>
      </c>
      <c r="N32" s="34" t="str">
        <f t="shared" si="1"/>
        <v>Insignificante</v>
      </c>
      <c r="O32" s="60">
        <f t="shared" si="2"/>
        <v>1</v>
      </c>
      <c r="P32" s="60">
        <f t="shared" si="3"/>
        <v>1</v>
      </c>
      <c r="Q32" s="34" t="str">
        <f t="shared" si="4"/>
        <v>Inusual</v>
      </c>
      <c r="R32" s="2" t="s">
        <v>92</v>
      </c>
    </row>
    <row r="33" spans="2:18" ht="39" customHeight="1" thickBot="1" x14ac:dyDescent="0.3">
      <c r="B33" s="34">
        <v>23</v>
      </c>
      <c r="C33" s="73"/>
      <c r="D33" s="2" t="s">
        <v>93</v>
      </c>
      <c r="E33" s="61" t="s">
        <v>27</v>
      </c>
      <c r="F33" s="68">
        <v>2</v>
      </c>
      <c r="G33" s="68">
        <v>2</v>
      </c>
      <c r="H33" s="68">
        <v>1</v>
      </c>
      <c r="I33" s="68">
        <v>1</v>
      </c>
      <c r="J33" s="68">
        <v>1</v>
      </c>
      <c r="K33" s="68">
        <v>1</v>
      </c>
      <c r="L33" s="68" t="s">
        <v>28</v>
      </c>
      <c r="M33" s="34">
        <f t="shared" si="5"/>
        <v>3</v>
      </c>
      <c r="N33" s="34" t="str">
        <f t="shared" si="1"/>
        <v>Menor</v>
      </c>
      <c r="O33" s="60">
        <f t="shared" si="2"/>
        <v>1.3333333333333333</v>
      </c>
      <c r="P33" s="60">
        <f t="shared" si="3"/>
        <v>4</v>
      </c>
      <c r="Q33" s="34" t="str">
        <f t="shared" si="4"/>
        <v>Medio</v>
      </c>
      <c r="R33" s="59" t="s">
        <v>94</v>
      </c>
    </row>
    <row r="34" spans="2:18" ht="75" customHeight="1" thickBot="1" x14ac:dyDescent="0.3">
      <c r="B34" s="34">
        <v>24</v>
      </c>
      <c r="C34" s="73"/>
      <c r="D34" s="62" t="s">
        <v>95</v>
      </c>
      <c r="E34" s="34" t="s">
        <v>34</v>
      </c>
      <c r="F34" s="58">
        <v>2</v>
      </c>
      <c r="G34" s="58">
        <v>3</v>
      </c>
      <c r="H34" s="58">
        <v>1</v>
      </c>
      <c r="I34" s="58">
        <v>1</v>
      </c>
      <c r="J34" s="58">
        <v>1</v>
      </c>
      <c r="K34" s="58">
        <v>2</v>
      </c>
      <c r="L34" s="58" t="s">
        <v>36</v>
      </c>
      <c r="M34" s="34">
        <f t="shared" si="5"/>
        <v>4</v>
      </c>
      <c r="N34" s="34" t="str">
        <f t="shared" si="1"/>
        <v>Moderado</v>
      </c>
      <c r="O34" s="60">
        <f t="shared" si="2"/>
        <v>1.6666666666666667</v>
      </c>
      <c r="P34" s="60">
        <f t="shared" si="3"/>
        <v>6.666666666666667</v>
      </c>
      <c r="Q34" s="34" t="str">
        <f t="shared" si="4"/>
        <v>Medio</v>
      </c>
      <c r="R34" s="67" t="s">
        <v>96</v>
      </c>
    </row>
    <row r="35" spans="2:18" ht="39" customHeight="1" x14ac:dyDescent="0.25">
      <c r="B35" s="34">
        <v>25</v>
      </c>
      <c r="C35" s="73"/>
      <c r="D35" s="2" t="s">
        <v>97</v>
      </c>
      <c r="E35" s="63" t="s">
        <v>27</v>
      </c>
      <c r="F35" s="69">
        <v>1</v>
      </c>
      <c r="G35" s="69">
        <v>2</v>
      </c>
      <c r="H35" s="69">
        <v>1</v>
      </c>
      <c r="I35" s="69">
        <v>1</v>
      </c>
      <c r="J35" s="69">
        <v>1</v>
      </c>
      <c r="K35" s="69">
        <v>1</v>
      </c>
      <c r="L35" s="69" t="s">
        <v>28</v>
      </c>
      <c r="M35" s="34">
        <f t="shared" si="5"/>
        <v>3</v>
      </c>
      <c r="N35" s="34" t="str">
        <f t="shared" si="1"/>
        <v>Menor</v>
      </c>
      <c r="O35" s="60">
        <f t="shared" si="2"/>
        <v>1.1666666666666667</v>
      </c>
      <c r="P35" s="60">
        <f t="shared" si="3"/>
        <v>3.5</v>
      </c>
      <c r="Q35" s="34" t="s">
        <v>98</v>
      </c>
      <c r="R35" s="57" t="s">
        <v>99</v>
      </c>
    </row>
    <row r="36" spans="2:18" ht="25.5" x14ac:dyDescent="0.25">
      <c r="B36" s="34">
        <v>26</v>
      </c>
      <c r="C36" s="74"/>
      <c r="D36" s="2" t="s">
        <v>100</v>
      </c>
      <c r="E36" s="34" t="s">
        <v>34</v>
      </c>
      <c r="F36" s="58">
        <v>1</v>
      </c>
      <c r="G36" s="58">
        <v>3</v>
      </c>
      <c r="H36" s="58">
        <v>1</v>
      </c>
      <c r="I36" s="58">
        <v>1</v>
      </c>
      <c r="J36" s="58">
        <v>1</v>
      </c>
      <c r="K36" s="58">
        <v>1</v>
      </c>
      <c r="L36" s="58" t="s">
        <v>28</v>
      </c>
      <c r="M36" s="34">
        <f t="shared" si="5"/>
        <v>3</v>
      </c>
      <c r="N36" s="34" t="str">
        <f t="shared" si="1"/>
        <v>Moderado</v>
      </c>
      <c r="O36" s="60">
        <f t="shared" si="2"/>
        <v>1.3333333333333333</v>
      </c>
      <c r="P36" s="60">
        <f t="shared" si="3"/>
        <v>4</v>
      </c>
      <c r="Q36" s="34" t="str">
        <f t="shared" si="4"/>
        <v>Medio</v>
      </c>
      <c r="R36" s="2" t="s">
        <v>65</v>
      </c>
    </row>
    <row r="37" spans="2:18" ht="39.950000000000003" customHeight="1" x14ac:dyDescent="0.25">
      <c r="B37" s="34">
        <v>27</v>
      </c>
      <c r="C37" s="78" t="s">
        <v>101</v>
      </c>
      <c r="D37" s="2" t="s">
        <v>102</v>
      </c>
      <c r="E37" s="34" t="s">
        <v>27</v>
      </c>
      <c r="F37" s="58">
        <v>2</v>
      </c>
      <c r="G37" s="58">
        <v>4</v>
      </c>
      <c r="H37" s="58">
        <v>1</v>
      </c>
      <c r="I37" s="58">
        <v>2</v>
      </c>
      <c r="J37" s="58">
        <v>1</v>
      </c>
      <c r="K37" s="58">
        <v>2</v>
      </c>
      <c r="L37" s="58" t="s">
        <v>28</v>
      </c>
      <c r="M37" s="34">
        <f t="shared" si="5"/>
        <v>3</v>
      </c>
      <c r="N37" s="34" t="str">
        <f t="shared" si="1"/>
        <v>Mayor</v>
      </c>
      <c r="O37" s="60">
        <f t="shared" si="2"/>
        <v>2</v>
      </c>
      <c r="P37" s="60">
        <f t="shared" si="3"/>
        <v>6</v>
      </c>
      <c r="Q37" s="34" t="str">
        <f t="shared" si="4"/>
        <v>Medio</v>
      </c>
      <c r="R37" s="2" t="s">
        <v>103</v>
      </c>
    </row>
    <row r="38" spans="2:18" ht="38.25" x14ac:dyDescent="0.25">
      <c r="B38" s="34">
        <v>28</v>
      </c>
      <c r="C38" s="73"/>
      <c r="D38" s="2" t="s">
        <v>104</v>
      </c>
      <c r="E38" s="34" t="s">
        <v>27</v>
      </c>
      <c r="F38" s="58">
        <v>2</v>
      </c>
      <c r="G38" s="58">
        <v>1</v>
      </c>
      <c r="H38" s="58">
        <v>1</v>
      </c>
      <c r="I38" s="58">
        <v>2</v>
      </c>
      <c r="J38" s="58">
        <v>1</v>
      </c>
      <c r="K38" s="58">
        <v>1</v>
      </c>
      <c r="L38" s="58" t="s">
        <v>43</v>
      </c>
      <c r="M38" s="34">
        <f t="shared" si="5"/>
        <v>1</v>
      </c>
      <c r="N38" s="34" t="str">
        <f t="shared" si="1"/>
        <v>Menor</v>
      </c>
      <c r="O38" s="60">
        <f t="shared" si="2"/>
        <v>1.3333333333333333</v>
      </c>
      <c r="P38" s="60">
        <f t="shared" si="3"/>
        <v>1.3333333333333333</v>
      </c>
      <c r="Q38" s="34" t="s">
        <v>105</v>
      </c>
      <c r="R38" s="2" t="s">
        <v>103</v>
      </c>
    </row>
    <row r="39" spans="2:18" ht="39.950000000000003" customHeight="1" x14ac:dyDescent="0.25">
      <c r="B39" s="34">
        <v>29</v>
      </c>
      <c r="C39" s="73"/>
      <c r="D39" s="2" t="s">
        <v>106</v>
      </c>
      <c r="E39" s="34" t="s">
        <v>27</v>
      </c>
      <c r="F39" s="58">
        <v>2</v>
      </c>
      <c r="G39" s="58">
        <v>1</v>
      </c>
      <c r="H39" s="58">
        <v>1</v>
      </c>
      <c r="I39" s="58">
        <v>2</v>
      </c>
      <c r="J39" s="58">
        <v>1</v>
      </c>
      <c r="K39" s="58">
        <v>1</v>
      </c>
      <c r="L39" s="58" t="s">
        <v>43</v>
      </c>
      <c r="M39" s="34">
        <f t="shared" si="5"/>
        <v>1</v>
      </c>
      <c r="N39" s="34" t="str">
        <f t="shared" si="1"/>
        <v>Menor</v>
      </c>
      <c r="O39" s="60">
        <f t="shared" si="2"/>
        <v>1.3333333333333333</v>
      </c>
      <c r="P39" s="60">
        <f t="shared" si="3"/>
        <v>1.3333333333333333</v>
      </c>
      <c r="Q39" s="34" t="s">
        <v>105</v>
      </c>
      <c r="R39" s="2" t="s">
        <v>103</v>
      </c>
    </row>
    <row r="40" spans="2:18" ht="38.450000000000003" customHeight="1" x14ac:dyDescent="0.25">
      <c r="B40" s="34">
        <v>30</v>
      </c>
      <c r="C40" s="73"/>
      <c r="D40" s="2" t="s">
        <v>107</v>
      </c>
      <c r="E40" s="34" t="s">
        <v>27</v>
      </c>
      <c r="F40" s="58">
        <v>1</v>
      </c>
      <c r="G40" s="58">
        <v>2</v>
      </c>
      <c r="H40" s="58">
        <v>1</v>
      </c>
      <c r="I40" s="58">
        <v>2</v>
      </c>
      <c r="J40" s="58">
        <v>1</v>
      </c>
      <c r="K40" s="58">
        <v>1</v>
      </c>
      <c r="L40" s="58" t="s">
        <v>28</v>
      </c>
      <c r="M40" s="34">
        <f t="shared" si="5"/>
        <v>3</v>
      </c>
      <c r="N40" s="34" t="str">
        <f t="shared" si="1"/>
        <v>Menor</v>
      </c>
      <c r="O40" s="60">
        <f t="shared" si="2"/>
        <v>1.3333333333333333</v>
      </c>
      <c r="P40" s="60">
        <f t="shared" si="3"/>
        <v>4</v>
      </c>
      <c r="Q40" s="34" t="str">
        <f t="shared" si="4"/>
        <v>Medio</v>
      </c>
      <c r="R40" s="2" t="s">
        <v>103</v>
      </c>
    </row>
    <row r="41" spans="2:18" ht="28.5" customHeight="1" x14ac:dyDescent="0.25">
      <c r="B41" s="34">
        <v>31</v>
      </c>
      <c r="C41" s="73"/>
      <c r="D41" s="2" t="s">
        <v>108</v>
      </c>
      <c r="E41" s="34" t="s">
        <v>27</v>
      </c>
      <c r="F41" s="58">
        <v>4</v>
      </c>
      <c r="G41" s="58">
        <v>4</v>
      </c>
      <c r="H41" s="58">
        <v>2</v>
      </c>
      <c r="I41" s="58">
        <v>3</v>
      </c>
      <c r="J41" s="58">
        <v>1</v>
      </c>
      <c r="K41" s="58">
        <v>3</v>
      </c>
      <c r="L41" s="58" t="s">
        <v>28</v>
      </c>
      <c r="M41" s="34">
        <f t="shared" si="5"/>
        <v>3</v>
      </c>
      <c r="N41" s="34" t="str">
        <f t="shared" si="1"/>
        <v>Mayor</v>
      </c>
      <c r="O41" s="60">
        <f t="shared" si="2"/>
        <v>2.8333333333333335</v>
      </c>
      <c r="P41" s="60">
        <f t="shared" si="3"/>
        <v>8.5</v>
      </c>
      <c r="Q41" s="34" t="s">
        <v>39</v>
      </c>
      <c r="R41" s="2" t="s">
        <v>103</v>
      </c>
    </row>
    <row r="42" spans="2:18" ht="51" x14ac:dyDescent="0.25">
      <c r="B42" s="34">
        <v>32</v>
      </c>
      <c r="C42" s="78" t="s">
        <v>109</v>
      </c>
      <c r="D42" s="2" t="s">
        <v>110</v>
      </c>
      <c r="E42" s="34" t="s">
        <v>27</v>
      </c>
      <c r="F42" s="58">
        <v>1</v>
      </c>
      <c r="G42" s="58">
        <v>1</v>
      </c>
      <c r="H42" s="58">
        <v>1</v>
      </c>
      <c r="I42" s="58">
        <v>1</v>
      </c>
      <c r="J42" s="58">
        <v>2</v>
      </c>
      <c r="K42" s="58">
        <v>2</v>
      </c>
      <c r="L42" s="58" t="s">
        <v>48</v>
      </c>
      <c r="M42" s="34">
        <f t="shared" si="5"/>
        <v>2</v>
      </c>
      <c r="N42" s="34" t="str">
        <f t="shared" si="1"/>
        <v>Menor</v>
      </c>
      <c r="O42" s="60">
        <f t="shared" si="2"/>
        <v>1.3333333333333333</v>
      </c>
      <c r="P42" s="60">
        <f t="shared" si="3"/>
        <v>2.6666666666666665</v>
      </c>
      <c r="Q42" s="34" t="str">
        <f t="shared" si="4"/>
        <v>Bajo</v>
      </c>
      <c r="R42" s="2" t="s">
        <v>111</v>
      </c>
    </row>
    <row r="43" spans="2:18" ht="38.25" x14ac:dyDescent="0.25">
      <c r="B43" s="34">
        <v>33</v>
      </c>
      <c r="C43" s="74"/>
      <c r="D43" s="2" t="s">
        <v>112</v>
      </c>
      <c r="E43" s="34" t="s">
        <v>27</v>
      </c>
      <c r="F43" s="58">
        <v>1</v>
      </c>
      <c r="G43" s="58">
        <v>3</v>
      </c>
      <c r="H43" s="58">
        <v>1</v>
      </c>
      <c r="I43" s="58">
        <v>2</v>
      </c>
      <c r="J43" s="58">
        <v>2</v>
      </c>
      <c r="K43" s="58">
        <v>2</v>
      </c>
      <c r="L43" s="58" t="s">
        <v>48</v>
      </c>
      <c r="M43" s="34">
        <f t="shared" si="5"/>
        <v>2</v>
      </c>
      <c r="N43" s="34" t="str">
        <f t="shared" si="1"/>
        <v>Moderado</v>
      </c>
      <c r="O43" s="60">
        <f t="shared" si="2"/>
        <v>1.8333333333333333</v>
      </c>
      <c r="P43" s="60">
        <f t="shared" si="3"/>
        <v>3.6666666666666665</v>
      </c>
      <c r="Q43" s="34" t="s">
        <v>98</v>
      </c>
      <c r="R43" s="2" t="s">
        <v>113</v>
      </c>
    </row>
    <row r="44" spans="2:18" ht="39.950000000000003" customHeight="1" x14ac:dyDescent="0.25">
      <c r="B44" s="34">
        <v>34</v>
      </c>
      <c r="C44" s="78" t="s">
        <v>114</v>
      </c>
      <c r="D44" s="2" t="s">
        <v>115</v>
      </c>
      <c r="E44" s="34" t="s">
        <v>27</v>
      </c>
      <c r="F44" s="58">
        <v>4</v>
      </c>
      <c r="G44" s="58">
        <v>3</v>
      </c>
      <c r="H44" s="58">
        <v>2</v>
      </c>
      <c r="I44" s="58">
        <v>2</v>
      </c>
      <c r="J44" s="58">
        <v>2</v>
      </c>
      <c r="K44" s="58">
        <v>2</v>
      </c>
      <c r="L44" s="58" t="s">
        <v>28</v>
      </c>
      <c r="M44" s="34">
        <f t="shared" si="5"/>
        <v>3</v>
      </c>
      <c r="N44" s="34" t="str">
        <f t="shared" si="1"/>
        <v>Mayor</v>
      </c>
      <c r="O44" s="60">
        <f t="shared" si="2"/>
        <v>2.5</v>
      </c>
      <c r="P44" s="60">
        <f t="shared" si="3"/>
        <v>7.5</v>
      </c>
      <c r="Q44" s="34" t="str">
        <f t="shared" si="4"/>
        <v>Medio</v>
      </c>
      <c r="R44" s="2" t="s">
        <v>116</v>
      </c>
    </row>
    <row r="45" spans="2:18" ht="25.5" x14ac:dyDescent="0.25">
      <c r="B45" s="34">
        <v>35</v>
      </c>
      <c r="C45" s="73"/>
      <c r="D45" s="2" t="s">
        <v>117</v>
      </c>
      <c r="E45" s="34" t="s">
        <v>27</v>
      </c>
      <c r="F45" s="58">
        <v>3</v>
      </c>
      <c r="G45" s="58">
        <v>1</v>
      </c>
      <c r="H45" s="58">
        <v>1</v>
      </c>
      <c r="I45" s="58">
        <v>2</v>
      </c>
      <c r="J45" s="58">
        <v>1</v>
      </c>
      <c r="K45" s="58">
        <v>2</v>
      </c>
      <c r="L45" s="58" t="s">
        <v>28</v>
      </c>
      <c r="M45" s="34">
        <f t="shared" si="5"/>
        <v>3</v>
      </c>
      <c r="N45" s="34" t="str">
        <f t="shared" si="1"/>
        <v>Moderado</v>
      </c>
      <c r="O45" s="60">
        <f t="shared" si="2"/>
        <v>1.6666666666666667</v>
      </c>
      <c r="P45" s="60">
        <f t="shared" si="3"/>
        <v>5</v>
      </c>
      <c r="Q45" s="34" t="str">
        <f t="shared" si="4"/>
        <v>Medio</v>
      </c>
      <c r="R45" s="2" t="s">
        <v>118</v>
      </c>
    </row>
    <row r="46" spans="2:18" ht="38.25" x14ac:dyDescent="0.25">
      <c r="B46" s="34">
        <v>36</v>
      </c>
      <c r="C46" s="73"/>
      <c r="D46" s="2" t="s">
        <v>119</v>
      </c>
      <c r="E46" s="34" t="s">
        <v>31</v>
      </c>
      <c r="F46" s="58">
        <v>2</v>
      </c>
      <c r="G46" s="58">
        <v>4</v>
      </c>
      <c r="H46" s="58">
        <v>2</v>
      </c>
      <c r="I46" s="58">
        <v>3</v>
      </c>
      <c r="J46" s="58">
        <v>2</v>
      </c>
      <c r="K46" s="58">
        <v>3</v>
      </c>
      <c r="L46" s="58" t="s">
        <v>48</v>
      </c>
      <c r="M46" s="34">
        <f t="shared" si="5"/>
        <v>2</v>
      </c>
      <c r="N46" s="34" t="str">
        <f t="shared" si="1"/>
        <v>Mayor</v>
      </c>
      <c r="O46" s="60">
        <f t="shared" si="2"/>
        <v>2.6666666666666665</v>
      </c>
      <c r="P46" s="60">
        <f t="shared" si="3"/>
        <v>5.333333333333333</v>
      </c>
      <c r="Q46" s="34" t="str">
        <f t="shared" si="4"/>
        <v>Medio</v>
      </c>
      <c r="R46" s="2" t="s">
        <v>120</v>
      </c>
    </row>
    <row r="47" spans="2:18" ht="38.25" x14ac:dyDescent="0.25">
      <c r="B47" s="34">
        <v>37</v>
      </c>
      <c r="C47" s="73"/>
      <c r="D47" s="2" t="s">
        <v>121</v>
      </c>
      <c r="E47" s="34" t="s">
        <v>27</v>
      </c>
      <c r="F47" s="58">
        <v>1</v>
      </c>
      <c r="G47" s="58">
        <v>2</v>
      </c>
      <c r="H47" s="58">
        <v>1</v>
      </c>
      <c r="I47" s="58">
        <v>1</v>
      </c>
      <c r="J47" s="58">
        <v>1</v>
      </c>
      <c r="K47" s="58">
        <v>2</v>
      </c>
      <c r="L47" s="58" t="s">
        <v>28</v>
      </c>
      <c r="M47" s="34">
        <f t="shared" si="5"/>
        <v>3</v>
      </c>
      <c r="N47" s="34" t="str">
        <f t="shared" si="1"/>
        <v>Menor</v>
      </c>
      <c r="O47" s="60">
        <f t="shared" si="2"/>
        <v>1.3333333333333333</v>
      </c>
      <c r="P47" s="60">
        <f t="shared" si="3"/>
        <v>4</v>
      </c>
      <c r="Q47" s="34" t="str">
        <f t="shared" si="4"/>
        <v>Medio</v>
      </c>
      <c r="R47" s="2" t="s">
        <v>122</v>
      </c>
    </row>
    <row r="48" spans="2:18" ht="56.45" customHeight="1" x14ac:dyDescent="0.25">
      <c r="B48" s="34">
        <v>38</v>
      </c>
      <c r="C48" s="73"/>
      <c r="D48" s="64" t="s">
        <v>123</v>
      </c>
      <c r="E48" s="58" t="s">
        <v>27</v>
      </c>
      <c r="F48" s="58">
        <v>3</v>
      </c>
      <c r="G48" s="58">
        <v>2</v>
      </c>
      <c r="H48" s="58">
        <v>1</v>
      </c>
      <c r="I48" s="58">
        <v>2</v>
      </c>
      <c r="J48" s="58">
        <v>1</v>
      </c>
      <c r="K48" s="58">
        <v>2</v>
      </c>
      <c r="L48" s="58" t="s">
        <v>28</v>
      </c>
      <c r="M48" s="34">
        <f t="shared" si="5"/>
        <v>3</v>
      </c>
      <c r="N48" s="34" t="str">
        <f t="shared" si="1"/>
        <v>Moderado</v>
      </c>
      <c r="O48" s="60">
        <f t="shared" si="2"/>
        <v>1.8333333333333333</v>
      </c>
      <c r="P48" s="60">
        <f t="shared" si="3"/>
        <v>5.5</v>
      </c>
      <c r="Q48" s="34" t="str">
        <f t="shared" si="4"/>
        <v>Medio</v>
      </c>
      <c r="R48" s="64" t="s">
        <v>124</v>
      </c>
    </row>
    <row r="49" spans="2:18" ht="63.75" x14ac:dyDescent="0.25">
      <c r="B49" s="34">
        <v>39</v>
      </c>
      <c r="C49" s="73"/>
      <c r="D49" s="2" t="s">
        <v>125</v>
      </c>
      <c r="E49" s="34" t="s">
        <v>27</v>
      </c>
      <c r="F49" s="58">
        <v>3</v>
      </c>
      <c r="G49" s="58">
        <v>5</v>
      </c>
      <c r="H49" s="58">
        <v>2</v>
      </c>
      <c r="I49" s="58">
        <v>2</v>
      </c>
      <c r="J49" s="58">
        <v>2</v>
      </c>
      <c r="K49" s="58">
        <v>3</v>
      </c>
      <c r="L49" s="58" t="s">
        <v>28</v>
      </c>
      <c r="M49" s="34">
        <f t="shared" si="5"/>
        <v>3</v>
      </c>
      <c r="N49" s="34" t="str">
        <f t="shared" si="1"/>
        <v>Catastrofico</v>
      </c>
      <c r="O49" s="60">
        <f t="shared" si="2"/>
        <v>2.8333333333333335</v>
      </c>
      <c r="P49" s="60">
        <f t="shared" si="3"/>
        <v>8.5</v>
      </c>
      <c r="Q49" s="34" t="s">
        <v>39</v>
      </c>
      <c r="R49" s="2" t="s">
        <v>126</v>
      </c>
    </row>
    <row r="50" spans="2:18" ht="38.25" x14ac:dyDescent="0.25">
      <c r="B50" s="34">
        <v>40</v>
      </c>
      <c r="C50" s="74"/>
      <c r="D50" s="2" t="s">
        <v>127</v>
      </c>
      <c r="E50" s="34" t="s">
        <v>31</v>
      </c>
      <c r="F50" s="58">
        <v>1</v>
      </c>
      <c r="G50" s="58">
        <v>1</v>
      </c>
      <c r="H50" s="58">
        <v>1</v>
      </c>
      <c r="I50" s="58">
        <v>1</v>
      </c>
      <c r="J50" s="58">
        <v>2</v>
      </c>
      <c r="K50" s="58">
        <v>1</v>
      </c>
      <c r="L50" s="58" t="s">
        <v>28</v>
      </c>
      <c r="M50" s="34">
        <f t="shared" si="5"/>
        <v>3</v>
      </c>
      <c r="N50" s="34" t="str">
        <f t="shared" si="1"/>
        <v>Menor</v>
      </c>
      <c r="O50" s="60">
        <f t="shared" si="2"/>
        <v>1.1666666666666667</v>
      </c>
      <c r="P50" s="60">
        <f t="shared" si="3"/>
        <v>3.5</v>
      </c>
      <c r="Q50" s="34" t="s">
        <v>98</v>
      </c>
      <c r="R50" s="2" t="s">
        <v>128</v>
      </c>
    </row>
    <row r="51" spans="2:18" ht="48" customHeight="1" x14ac:dyDescent="0.25">
      <c r="B51" s="34">
        <v>41</v>
      </c>
      <c r="C51" s="99" t="s">
        <v>129</v>
      </c>
      <c r="D51" s="65" t="s">
        <v>130</v>
      </c>
      <c r="E51" s="66" t="s">
        <v>27</v>
      </c>
      <c r="F51" s="58">
        <v>3</v>
      </c>
      <c r="G51" s="58">
        <v>3</v>
      </c>
      <c r="H51" s="58">
        <v>1</v>
      </c>
      <c r="I51" s="58">
        <v>1</v>
      </c>
      <c r="J51" s="58">
        <v>2</v>
      </c>
      <c r="K51" s="58">
        <v>3</v>
      </c>
      <c r="L51" s="58" t="s">
        <v>36</v>
      </c>
      <c r="M51" s="34">
        <f t="shared" si="5"/>
        <v>4</v>
      </c>
      <c r="N51" s="34" t="str">
        <f t="shared" si="1"/>
        <v>Moderado</v>
      </c>
      <c r="O51" s="60">
        <f t="shared" si="2"/>
        <v>2.1666666666666665</v>
      </c>
      <c r="P51" s="60">
        <f t="shared" si="3"/>
        <v>8.6666666666666661</v>
      </c>
      <c r="Q51" s="34" t="s">
        <v>39</v>
      </c>
      <c r="R51" s="65" t="s">
        <v>131</v>
      </c>
    </row>
    <row r="52" spans="2:18" ht="83.45" customHeight="1" x14ac:dyDescent="0.25">
      <c r="B52" s="34"/>
      <c r="C52" s="100"/>
      <c r="D52" s="65" t="s">
        <v>132</v>
      </c>
      <c r="E52" s="66" t="s">
        <v>27</v>
      </c>
      <c r="F52" s="58">
        <v>3</v>
      </c>
      <c r="G52" s="58">
        <v>4</v>
      </c>
      <c r="H52" s="58">
        <v>1</v>
      </c>
      <c r="I52" s="58">
        <v>1</v>
      </c>
      <c r="J52" s="58">
        <v>1</v>
      </c>
      <c r="K52" s="58">
        <v>1</v>
      </c>
      <c r="L52" s="58" t="s">
        <v>43</v>
      </c>
      <c r="M52" s="34">
        <f t="shared" si="5"/>
        <v>1</v>
      </c>
      <c r="N52" s="34" t="str">
        <f t="shared" si="1"/>
        <v>Mayor</v>
      </c>
      <c r="O52" s="60">
        <f t="shared" si="2"/>
        <v>1.8333333333333333</v>
      </c>
      <c r="P52" s="60">
        <f t="shared" si="3"/>
        <v>1.8333333333333333</v>
      </c>
      <c r="Q52" s="34" t="s">
        <v>77</v>
      </c>
      <c r="R52" s="2" t="s">
        <v>133</v>
      </c>
    </row>
    <row r="53" spans="2:18" ht="48" customHeight="1" x14ac:dyDescent="0.25">
      <c r="B53" s="34"/>
      <c r="C53" s="100"/>
      <c r="D53" s="65" t="s">
        <v>134</v>
      </c>
      <c r="E53" s="66" t="s">
        <v>27</v>
      </c>
      <c r="F53" s="58">
        <v>3</v>
      </c>
      <c r="G53" s="58">
        <v>3</v>
      </c>
      <c r="H53" s="58">
        <v>1</v>
      </c>
      <c r="I53" s="58">
        <v>2</v>
      </c>
      <c r="J53" s="58">
        <v>1</v>
      </c>
      <c r="K53" s="58">
        <v>1</v>
      </c>
      <c r="L53" s="58" t="s">
        <v>36</v>
      </c>
      <c r="M53" s="34">
        <f t="shared" si="5"/>
        <v>4</v>
      </c>
      <c r="N53" s="34" t="str">
        <f t="shared" si="1"/>
        <v>Moderado</v>
      </c>
      <c r="O53" s="60">
        <f t="shared" si="2"/>
        <v>1.8333333333333333</v>
      </c>
      <c r="P53" s="60">
        <f t="shared" si="3"/>
        <v>7.333333333333333</v>
      </c>
      <c r="Q53" s="34" t="str">
        <f t="shared" si="4"/>
        <v>Medio</v>
      </c>
      <c r="R53" s="65" t="s">
        <v>135</v>
      </c>
    </row>
    <row r="54" spans="2:18" ht="48" customHeight="1" x14ac:dyDescent="0.25">
      <c r="B54" s="34">
        <v>42</v>
      </c>
      <c r="C54" s="101"/>
      <c r="D54" s="65" t="s">
        <v>136</v>
      </c>
      <c r="E54" s="66" t="s">
        <v>137</v>
      </c>
      <c r="F54" s="58">
        <v>1</v>
      </c>
      <c r="G54" s="58">
        <v>2</v>
      </c>
      <c r="H54" s="58">
        <v>3</v>
      </c>
      <c r="I54" s="58">
        <v>1</v>
      </c>
      <c r="J54" s="58">
        <v>3</v>
      </c>
      <c r="K54" s="58">
        <v>3</v>
      </c>
      <c r="L54" s="58" t="s">
        <v>28</v>
      </c>
      <c r="M54" s="34">
        <f t="shared" si="5"/>
        <v>3</v>
      </c>
      <c r="N54" s="34" t="str">
        <f t="shared" si="1"/>
        <v>Moderado</v>
      </c>
      <c r="O54" s="60">
        <f t="shared" si="2"/>
        <v>2.1666666666666665</v>
      </c>
      <c r="P54" s="60">
        <f t="shared" si="3"/>
        <v>6.5</v>
      </c>
      <c r="Q54" s="34" t="str">
        <f t="shared" si="4"/>
        <v>Medio</v>
      </c>
      <c r="R54" s="65" t="s">
        <v>131</v>
      </c>
    </row>
    <row r="55" spans="2:18" x14ac:dyDescent="0.25">
      <c r="B55" s="96" t="s">
        <v>138</v>
      </c>
      <c r="C55" s="96"/>
      <c r="D55" s="96"/>
      <c r="E55" s="96"/>
      <c r="F55" s="96"/>
      <c r="G55" s="96"/>
      <c r="H55" s="96"/>
      <c r="I55" s="96"/>
      <c r="J55" s="96"/>
      <c r="K55" s="96"/>
      <c r="L55" s="96"/>
      <c r="M55" s="96"/>
      <c r="N55" s="96"/>
      <c r="O55" s="96"/>
      <c r="P55" s="96"/>
      <c r="Q55" s="96"/>
      <c r="R55" s="96"/>
    </row>
    <row r="56" spans="2:18" x14ac:dyDescent="0.25">
      <c r="B56" s="96" t="s">
        <v>139</v>
      </c>
      <c r="C56" s="96"/>
      <c r="D56" s="96"/>
      <c r="E56" s="96"/>
      <c r="F56" s="96"/>
      <c r="G56" s="96"/>
      <c r="H56" s="96"/>
      <c r="I56" s="96"/>
      <c r="J56" s="96"/>
      <c r="K56" s="96"/>
      <c r="L56" s="96"/>
      <c r="M56" s="96"/>
      <c r="N56" s="96"/>
      <c r="O56" s="96"/>
      <c r="P56" s="96"/>
      <c r="Q56" s="96"/>
      <c r="R56" s="96"/>
    </row>
    <row r="57" spans="2:18" x14ac:dyDescent="0.25">
      <c r="B57" s="96" t="s">
        <v>140</v>
      </c>
      <c r="C57" s="96"/>
      <c r="D57" s="96"/>
      <c r="E57" s="96"/>
      <c r="F57" s="96"/>
      <c r="G57" s="96"/>
      <c r="H57" s="96"/>
      <c r="I57" s="96"/>
      <c r="J57" s="96"/>
      <c r="K57" s="96"/>
      <c r="L57" s="96"/>
      <c r="M57" s="96"/>
      <c r="N57" s="96"/>
      <c r="O57" s="96"/>
      <c r="P57" s="96"/>
      <c r="Q57" s="96"/>
      <c r="R57" s="96"/>
    </row>
    <row r="58" spans="2:18" x14ac:dyDescent="0.25">
      <c r="B58" s="96" t="s">
        <v>141</v>
      </c>
      <c r="C58" s="96"/>
      <c r="D58" s="96"/>
      <c r="E58" s="96"/>
      <c r="F58" s="96"/>
      <c r="G58" s="96"/>
      <c r="H58" s="96"/>
      <c r="I58" s="96"/>
      <c r="J58" s="96"/>
      <c r="K58" s="96"/>
      <c r="L58" s="96"/>
      <c r="M58" s="96"/>
      <c r="N58" s="96"/>
      <c r="O58" s="96"/>
      <c r="P58" s="96"/>
      <c r="Q58" s="96"/>
      <c r="R58" s="96"/>
    </row>
    <row r="59" spans="2:18" ht="21" customHeight="1" x14ac:dyDescent="0.25">
      <c r="B59" s="96" t="s">
        <v>142</v>
      </c>
      <c r="C59" s="96"/>
      <c r="D59" s="96"/>
      <c r="E59" s="96"/>
      <c r="F59" s="96"/>
      <c r="G59" s="96"/>
      <c r="H59" s="96"/>
      <c r="I59" s="96"/>
      <c r="J59" s="96"/>
      <c r="K59" s="96"/>
      <c r="L59" s="96"/>
      <c r="M59" s="96"/>
      <c r="N59" s="96"/>
      <c r="O59" s="96"/>
      <c r="P59" s="96"/>
      <c r="Q59" s="96"/>
      <c r="R59" s="96"/>
    </row>
    <row r="60" spans="2:18" x14ac:dyDescent="0.25">
      <c r="B60" s="97" t="s">
        <v>143</v>
      </c>
      <c r="C60" s="97"/>
      <c r="D60" s="97"/>
      <c r="E60" s="97"/>
      <c r="F60" s="97"/>
      <c r="G60" s="97"/>
      <c r="H60" s="97"/>
      <c r="I60" s="97"/>
      <c r="J60" s="97"/>
      <c r="K60" s="97"/>
      <c r="L60" s="97"/>
      <c r="M60" s="97"/>
      <c r="N60" s="97"/>
      <c r="O60" s="97"/>
      <c r="P60" s="97"/>
      <c r="Q60" s="97"/>
      <c r="R60" s="97"/>
    </row>
    <row r="61" spans="2:18" ht="94.5" customHeight="1" x14ac:dyDescent="0.25">
      <c r="B61" s="98" t="s">
        <v>144</v>
      </c>
      <c r="C61" s="98"/>
      <c r="D61" s="98"/>
      <c r="E61" s="98"/>
      <c r="F61" s="98"/>
      <c r="G61" s="98"/>
      <c r="H61" s="98"/>
      <c r="I61" s="98"/>
      <c r="J61" s="98"/>
      <c r="K61" s="98"/>
      <c r="L61" s="98"/>
      <c r="M61" s="98"/>
      <c r="N61" s="98"/>
      <c r="O61" s="98"/>
      <c r="P61" s="98"/>
      <c r="Q61" s="98"/>
      <c r="R61" s="98"/>
    </row>
    <row r="62" spans="2:18" x14ac:dyDescent="0.25">
      <c r="B62" s="18"/>
      <c r="C62" s="35"/>
      <c r="D62" s="27"/>
      <c r="E62" s="27"/>
      <c r="F62" s="27"/>
      <c r="G62" s="27"/>
      <c r="H62" s="27"/>
      <c r="I62" s="27"/>
      <c r="J62" s="27"/>
      <c r="K62" s="27"/>
      <c r="L62" s="27"/>
      <c r="M62" s="40"/>
      <c r="N62" s="27"/>
      <c r="O62" s="40"/>
      <c r="P62" s="40"/>
      <c r="Q62" s="40"/>
      <c r="R62" s="27"/>
    </row>
  </sheetData>
  <mergeCells count="31">
    <mergeCell ref="B59:R59"/>
    <mergeCell ref="B60:R60"/>
    <mergeCell ref="B61:R61"/>
    <mergeCell ref="C51:C54"/>
    <mergeCell ref="B55:R55"/>
    <mergeCell ref="B56:R56"/>
    <mergeCell ref="B57:R57"/>
    <mergeCell ref="B58:R58"/>
    <mergeCell ref="C15:C17"/>
    <mergeCell ref="D2:Q4"/>
    <mergeCell ref="C10:C14"/>
    <mergeCell ref="E5:E6"/>
    <mergeCell ref="F5:K5"/>
    <mergeCell ref="L5:L6"/>
    <mergeCell ref="B2:C4"/>
    <mergeCell ref="B5:B6"/>
    <mergeCell ref="C5:D6"/>
    <mergeCell ref="M5:M6"/>
    <mergeCell ref="P5:P6"/>
    <mergeCell ref="Q5:Q6"/>
    <mergeCell ref="O5:O6"/>
    <mergeCell ref="C44:C50"/>
    <mergeCell ref="C18:C23"/>
    <mergeCell ref="C24:C29"/>
    <mergeCell ref="C32:C36"/>
    <mergeCell ref="C37:C41"/>
    <mergeCell ref="C42:C43"/>
    <mergeCell ref="C30:C31"/>
    <mergeCell ref="C7:C9"/>
    <mergeCell ref="R5:R6"/>
    <mergeCell ref="N5:N6"/>
  </mergeCells>
  <conditionalFormatting sqref="M7:M54">
    <cfRule type="containsText" dxfId="9" priority="1" operator="containsText" text="Extremo">
      <formula>NOT(ISERROR(SEARCH("Extremo",M7)))</formula>
    </cfRule>
    <cfRule type="containsText" dxfId="8" priority="2" operator="containsText" text="Alto">
      <formula>NOT(ISERROR(SEARCH("Alto",M7)))</formula>
    </cfRule>
    <cfRule type="containsText" dxfId="7" priority="3" operator="containsText" text="Medio">
      <formula>NOT(ISERROR(SEARCH("Medio",M7)))</formula>
    </cfRule>
    <cfRule type="containsText" dxfId="6" priority="4" operator="containsText" text="Bajo">
      <formula>NOT(ISERROR(SEARCH("Bajo",M7)))</formula>
    </cfRule>
    <cfRule type="containsText" dxfId="5" priority="5" operator="containsText" text="Inusual">
      <formula>NOT(ISERROR(SEARCH("Inusual",M7)))</formula>
    </cfRule>
  </conditionalFormatting>
  <conditionalFormatting sqref="O7:Q54">
    <cfRule type="containsText" dxfId="4" priority="136" operator="containsText" text="Extremo">
      <formula>NOT(ISERROR(SEARCH("Extremo",O7)))</formula>
    </cfRule>
    <cfRule type="containsText" dxfId="3" priority="137" operator="containsText" text="Alto">
      <formula>NOT(ISERROR(SEARCH("Alto",O7)))</formula>
    </cfRule>
    <cfRule type="containsText" dxfId="2" priority="138" operator="containsText" text="Medio">
      <formula>NOT(ISERROR(SEARCH("Medio",O7)))</formula>
    </cfRule>
    <cfRule type="containsText" dxfId="1" priority="139" operator="containsText" text="Bajo">
      <formula>NOT(ISERROR(SEARCH("Bajo",O7)))</formula>
    </cfRule>
    <cfRule type="containsText" dxfId="0" priority="140" operator="containsText" text="Inusual">
      <formula>NOT(ISERROR(SEARCH("Inusual",O7)))</formula>
    </cfRule>
  </conditionalFormatting>
  <dataValidations count="2">
    <dataValidation type="list" allowBlank="1" showInputMessage="1" showErrorMessage="1" sqref="F7:K33 F35:K54" xr:uid="{00000000-0002-0000-0200-000000000000}">
      <formula1>"1,2,3,4,5"</formula1>
    </dataValidation>
    <dataValidation type="list" allowBlank="1" showInputMessage="1" showErrorMessage="1" sqref="L35:L54 L7:L33" xr:uid="{00000000-0002-0000-0200-000001000000}">
      <formula1>"Raro,Improbable,Posible,Probable,Certeza"</formula1>
    </dataValidation>
  </dataValidations>
  <printOptions horizontalCentered="1" verticalCentered="1"/>
  <pageMargins left="0.70866141732283472" right="0.70866141732283472" top="0.74803149606299213" bottom="0.74803149606299213" header="0.31496062992125984" footer="0.31496062992125984"/>
  <pageSetup scale="41" orientation="landscape" r:id="rId1"/>
  <colBreaks count="1" manualBreakCount="1">
    <brk id="19" max="41" man="1"/>
  </colBreaks>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15"/>
  <sheetViews>
    <sheetView showGridLines="0" zoomScale="130" zoomScaleNormal="130" zoomScalePageLayoutView="130" workbookViewId="0">
      <selection activeCell="E11" sqref="E11"/>
    </sheetView>
  </sheetViews>
  <sheetFormatPr baseColWidth="10" defaultColWidth="11.42578125" defaultRowHeight="12.95" customHeight="1" x14ac:dyDescent="0.2"/>
  <cols>
    <col min="1" max="1" width="6.28515625" style="9" customWidth="1"/>
    <col min="2" max="2" width="4.85546875" style="9" customWidth="1"/>
    <col min="3" max="3" width="5" style="9" customWidth="1"/>
    <col min="4" max="8" width="11.42578125" style="9" customWidth="1"/>
    <col min="9" max="16384" width="11.42578125" style="9"/>
  </cols>
  <sheetData>
    <row r="1" spans="1:8" ht="20.45" customHeight="1" x14ac:dyDescent="0.2">
      <c r="A1" s="1"/>
      <c r="B1" s="1"/>
      <c r="C1" s="13"/>
      <c r="D1" s="1"/>
      <c r="E1" s="1"/>
      <c r="F1" s="1"/>
      <c r="G1" s="1"/>
      <c r="H1" s="1"/>
    </row>
    <row r="2" spans="1:8" ht="12.95" customHeight="1" x14ac:dyDescent="0.2">
      <c r="A2" s="1"/>
      <c r="B2" s="102" t="s">
        <v>145</v>
      </c>
      <c r="C2" s="103"/>
      <c r="D2" s="103"/>
      <c r="E2" s="103"/>
      <c r="F2" s="103"/>
      <c r="G2" s="103"/>
      <c r="H2" s="104"/>
    </row>
    <row r="3" spans="1:8" ht="51" customHeight="1" x14ac:dyDescent="0.2">
      <c r="A3" s="1"/>
      <c r="B3" s="105" t="s">
        <v>146</v>
      </c>
      <c r="C3" s="55">
        <v>5</v>
      </c>
      <c r="D3" s="41" t="e">
        <f>IF(AND($C3='Formato Matriz'!$U$3,D$8='Formato Matriz'!$U$4),"PERFIL","")</f>
        <v>#REF!</v>
      </c>
      <c r="E3" s="42" t="e">
        <f>IF(AND($C3='Formato Matriz'!$U$3,E$8='Formato Matriz'!$U$4),"PERFIL","")</f>
        <v>#REF!</v>
      </c>
      <c r="F3" s="42" t="e">
        <f>IF(AND($C3='Formato Matriz'!$U$3,F$8='Formato Matriz'!$U$4),"PERFIL","")</f>
        <v>#REF!</v>
      </c>
      <c r="G3" s="43" t="e">
        <f>IF(AND($C3='Formato Matriz'!$U$3,G$8='Formato Matriz'!$U$4),"PERFIL","")</f>
        <v>#REF!</v>
      </c>
      <c r="H3" s="43" t="e">
        <f>IF(AND($C3='Formato Matriz'!$U$3,H$8='Formato Matriz'!$U$4),"PERFIL","")</f>
        <v>#REF!</v>
      </c>
    </row>
    <row r="4" spans="1:8" ht="51" customHeight="1" x14ac:dyDescent="0.2">
      <c r="A4" s="1"/>
      <c r="B4" s="105"/>
      <c r="C4" s="55">
        <v>4</v>
      </c>
      <c r="D4" s="41" t="e">
        <f>IF(AND($C4='Formato Matriz'!$U$3,D$8='Formato Matriz'!$U$4),"PERFIL","")</f>
        <v>#REF!</v>
      </c>
      <c r="E4" s="41" t="e">
        <f>IF(AND($C4='Formato Matriz'!$U$3,E$8='Formato Matriz'!$U$4),"PERFIL","")</f>
        <v>#REF!</v>
      </c>
      <c r="F4" s="42" t="e">
        <f>IF(AND($C4='Formato Matriz'!$U$3,F$8='Formato Matriz'!$U$4),"PERFIL","")</f>
        <v>#REF!</v>
      </c>
      <c r="G4" s="43" t="e">
        <f>IF(AND($C4='Formato Matriz'!$U$3,G$8='Formato Matriz'!$U$4),"PERFIL","")</f>
        <v>#REF!</v>
      </c>
      <c r="H4" s="43" t="e">
        <f>IF(AND($C4='Formato Matriz'!$U$3,H$8='Formato Matriz'!$U$4),"PERFIL","")</f>
        <v>#REF!</v>
      </c>
    </row>
    <row r="5" spans="1:8" ht="51" customHeight="1" x14ac:dyDescent="0.2">
      <c r="A5" s="1"/>
      <c r="B5" s="105"/>
      <c r="C5" s="55">
        <v>3</v>
      </c>
      <c r="D5" s="44" t="e">
        <f>IF(AND($C5='Formato Matriz'!$U$3,D$8='Formato Matriz'!$U$4),"PERFIL","")</f>
        <v>#REF!</v>
      </c>
      <c r="E5" s="44" t="e">
        <f>IF(AND($C5='Formato Matriz'!$U$3,E$8='Formato Matriz'!$U$4),"PERFIL","")</f>
        <v>#REF!</v>
      </c>
      <c r="F5" s="41" t="e">
        <f>IF(AND($C5='Formato Matriz'!$U$3,F$8='Formato Matriz'!$U$4),"PERFIL","")</f>
        <v>#REF!</v>
      </c>
      <c r="G5" s="42" t="e">
        <f>IF(AND($C5='Formato Matriz'!$U$3,G$8='Formato Matriz'!$U$4),"PERFIL","")</f>
        <v>#REF!</v>
      </c>
      <c r="H5" s="45" t="e">
        <f>IF(AND($C5='Formato Matriz'!$U$3,H$8='Formato Matriz'!$U$4),"PERFIL","")</f>
        <v>#REF!</v>
      </c>
    </row>
    <row r="6" spans="1:8" ht="51" customHeight="1" x14ac:dyDescent="0.2">
      <c r="A6" s="1"/>
      <c r="B6" s="105"/>
      <c r="C6" s="55">
        <v>2</v>
      </c>
      <c r="D6" s="44" t="e">
        <f>IF(AND($C6='Formato Matriz'!$U$3,D$8='Formato Matriz'!$U$4),"PERFIL","")</f>
        <v>#REF!</v>
      </c>
      <c r="E6" s="44" t="e">
        <f>IF(AND($C6='Formato Matriz'!$U$3,E$8='Formato Matriz'!$U$4),"PERFIL","")</f>
        <v>#REF!</v>
      </c>
      <c r="F6" s="41" t="e">
        <f>IF(AND($C6='Formato Matriz'!$U$3,F$8='Formato Matriz'!$U$4),"PERFIL","")</f>
        <v>#REF!</v>
      </c>
      <c r="G6" s="42" t="e">
        <f>IF(AND($C6='Formato Matriz'!$U$3,G$8='Formato Matriz'!$U$4),"PERFIL","")</f>
        <v>#REF!</v>
      </c>
      <c r="H6" s="42" t="e">
        <f>IF(AND($C6='Formato Matriz'!$U$3,H$8='Formato Matriz'!$U$4),"PERFIL","")</f>
        <v>#REF!</v>
      </c>
    </row>
    <row r="7" spans="1:8" ht="51" customHeight="1" x14ac:dyDescent="0.2">
      <c r="A7" s="1"/>
      <c r="B7" s="105"/>
      <c r="C7" s="55">
        <v>1</v>
      </c>
      <c r="D7" s="46" t="e">
        <f>IF(AND($C7='Formato Matriz'!$U$3,D$8='Formato Matriz'!$U$4),"PERFIL","")</f>
        <v>#REF!</v>
      </c>
      <c r="E7" s="44" t="e">
        <f>IF(AND($C7='Formato Matriz'!$U$3,E$8='Formato Matriz'!$U$4),"PERFIL","")</f>
        <v>#REF!</v>
      </c>
      <c r="F7" s="41" t="e">
        <f>IF(AND($C7='Formato Matriz'!$U$3,F$8='Formato Matriz'!$U$4),"PERFIL","")</f>
        <v>#REF!</v>
      </c>
      <c r="G7" s="41" t="e">
        <f>IF(AND($C7='Formato Matriz'!$U$3,G$8='Formato Matriz'!$U$4),"PERFIL","")</f>
        <v>#REF!</v>
      </c>
      <c r="H7" s="42" t="e">
        <f>IF(AND($C7='Formato Matriz'!$U$3,H$8='Formato Matriz'!$U$4),"PERFIL","")</f>
        <v>#REF!</v>
      </c>
    </row>
    <row r="8" spans="1:8" ht="12.75" x14ac:dyDescent="0.2">
      <c r="A8" s="13"/>
      <c r="B8" s="55"/>
      <c r="C8" s="55"/>
      <c r="D8" s="55">
        <v>1</v>
      </c>
      <c r="E8" s="55">
        <v>2</v>
      </c>
      <c r="F8" s="55">
        <v>3</v>
      </c>
      <c r="G8" s="55">
        <v>4</v>
      </c>
      <c r="H8" s="55">
        <v>5</v>
      </c>
    </row>
    <row r="9" spans="1:8" ht="12.75" x14ac:dyDescent="0.2">
      <c r="A9" s="1"/>
      <c r="B9" s="21"/>
      <c r="C9" s="55"/>
      <c r="D9" s="106" t="s">
        <v>147</v>
      </c>
      <c r="E9" s="106"/>
      <c r="F9" s="106"/>
      <c r="G9" s="106"/>
      <c r="H9" s="106"/>
    </row>
    <row r="10" spans="1:8" ht="12.75" x14ac:dyDescent="0.2">
      <c r="A10" s="1"/>
      <c r="B10" s="19"/>
      <c r="C10" s="20"/>
      <c r="D10" s="19"/>
      <c r="E10" s="19"/>
      <c r="F10" s="19"/>
      <c r="G10" s="19"/>
      <c r="H10" s="19"/>
    </row>
    <row r="11" spans="1:8" ht="13.5" customHeight="1" x14ac:dyDescent="0.2">
      <c r="A11" s="1"/>
      <c r="B11" s="109"/>
      <c r="C11" s="109"/>
      <c r="D11" s="19" t="s">
        <v>105</v>
      </c>
      <c r="E11" s="22" t="s">
        <v>148</v>
      </c>
      <c r="F11" s="1"/>
      <c r="G11" s="1"/>
      <c r="H11" s="1"/>
    </row>
    <row r="12" spans="1:8" ht="13.5" customHeight="1" x14ac:dyDescent="0.2">
      <c r="A12" s="1"/>
      <c r="B12" s="110"/>
      <c r="C12" s="110"/>
      <c r="D12" s="19" t="s">
        <v>77</v>
      </c>
      <c r="E12" s="1" t="s">
        <v>149</v>
      </c>
      <c r="F12" s="1"/>
      <c r="G12" s="1"/>
      <c r="H12" s="1"/>
    </row>
    <row r="13" spans="1:8" ht="13.5" customHeight="1" x14ac:dyDescent="0.2">
      <c r="A13" s="1"/>
      <c r="B13" s="111"/>
      <c r="C13" s="111"/>
      <c r="D13" s="19" t="s">
        <v>98</v>
      </c>
      <c r="E13" s="1" t="s">
        <v>150</v>
      </c>
      <c r="F13" s="1"/>
      <c r="G13" s="1"/>
      <c r="H13" s="1"/>
    </row>
    <row r="14" spans="1:8" ht="13.5" customHeight="1" x14ac:dyDescent="0.2">
      <c r="A14" s="1"/>
      <c r="B14" s="107"/>
      <c r="C14" s="107"/>
      <c r="D14" s="23" t="s">
        <v>39</v>
      </c>
      <c r="E14" s="1" t="s">
        <v>151</v>
      </c>
      <c r="F14" s="1"/>
      <c r="G14" s="1"/>
      <c r="H14" s="1"/>
    </row>
    <row r="15" spans="1:8" ht="13.5" customHeight="1" x14ac:dyDescent="0.2">
      <c r="A15" s="1"/>
      <c r="B15" s="108"/>
      <c r="C15" s="108"/>
      <c r="D15" s="19" t="s">
        <v>152</v>
      </c>
      <c r="E15" s="1" t="s">
        <v>153</v>
      </c>
      <c r="F15" s="1"/>
      <c r="G15" s="1"/>
      <c r="H15" s="1"/>
    </row>
  </sheetData>
  <sheetProtection algorithmName="SHA-512" hashValue="+/CW5Ky5YkimiEqkHVZQNRPuNErnYMuKZb0jqdo7gFRfQZCnFKefvQfgqkt2jDrRmb591fPGGe/bN8NLkT/jcg==" saltValue="KsxWNe+bnAroe8Lzlqs+Xg==" spinCount="100000" sheet="1" objects="1" scenarios="1"/>
  <mergeCells count="8">
    <mergeCell ref="B2:H2"/>
    <mergeCell ref="B3:B7"/>
    <mergeCell ref="D9:H9"/>
    <mergeCell ref="B14:C14"/>
    <mergeCell ref="B15:C15"/>
    <mergeCell ref="B11:C11"/>
    <mergeCell ref="B12:C12"/>
    <mergeCell ref="B13:C13"/>
  </mergeCells>
  <pageMargins left="0.7" right="0.7" top="0.75" bottom="0.75" header="0.3" footer="0.3"/>
  <pageSetup orientation="portrait"/>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18"/>
  <sheetViews>
    <sheetView showGridLines="0" topLeftCell="A10" zoomScale="85" zoomScaleNormal="85" zoomScaleSheetLayoutView="85" zoomScalePageLayoutView="130" workbookViewId="0">
      <selection activeCell="B5" sqref="B5"/>
    </sheetView>
  </sheetViews>
  <sheetFormatPr baseColWidth="10" defaultColWidth="11.42578125" defaultRowHeight="12.95" customHeight="1" x14ac:dyDescent="0.2"/>
  <cols>
    <col min="1" max="1" width="5.85546875" style="9" customWidth="1"/>
    <col min="2" max="2" width="13.42578125" style="9" bestFit="1" customWidth="1"/>
    <col min="3" max="3" width="20" style="9" customWidth="1"/>
    <col min="4" max="4" width="22.85546875" style="9" customWidth="1"/>
    <col min="5" max="5" width="22" style="10" customWidth="1"/>
    <col min="6" max="6" width="24.42578125" style="9" customWidth="1"/>
    <col min="7" max="7" width="23" style="11" customWidth="1"/>
    <col min="8" max="8" width="42.140625" style="12" customWidth="1"/>
    <col min="9" max="9" width="29.42578125" style="9" customWidth="1"/>
    <col min="10" max="10" width="5.28515625" style="9" customWidth="1"/>
    <col min="11" max="16384" width="11.42578125" style="9"/>
  </cols>
  <sheetData>
    <row r="1" spans="2:10" ht="24.95" customHeight="1" x14ac:dyDescent="0.2"/>
    <row r="2" spans="2:10" ht="19.5" customHeight="1" x14ac:dyDescent="0.2">
      <c r="B2" s="116" t="s">
        <v>154</v>
      </c>
      <c r="C2" s="116"/>
      <c r="D2" s="116"/>
      <c r="E2" s="116"/>
      <c r="F2" s="116"/>
      <c r="G2" s="116"/>
      <c r="H2" s="9"/>
    </row>
    <row r="3" spans="2:10" ht="17.45" customHeight="1" x14ac:dyDescent="0.2">
      <c r="B3" s="56" t="s">
        <v>155</v>
      </c>
      <c r="C3" s="56" t="s">
        <v>156</v>
      </c>
      <c r="D3" s="115" t="s">
        <v>157</v>
      </c>
      <c r="E3" s="115"/>
      <c r="F3" s="115"/>
      <c r="G3" s="115"/>
      <c r="H3" s="9"/>
    </row>
    <row r="4" spans="2:10" ht="16.5" customHeight="1" x14ac:dyDescent="0.2">
      <c r="B4" s="3">
        <v>1</v>
      </c>
      <c r="C4" s="4" t="s">
        <v>158</v>
      </c>
      <c r="D4" s="80" t="s">
        <v>159</v>
      </c>
      <c r="E4" s="80"/>
      <c r="F4" s="80"/>
      <c r="G4" s="80"/>
      <c r="H4" s="9"/>
    </row>
    <row r="5" spans="2:10" ht="16.5" customHeight="1" x14ac:dyDescent="0.2">
      <c r="B5" s="3">
        <v>2</v>
      </c>
      <c r="C5" s="31" t="s">
        <v>160</v>
      </c>
      <c r="D5" s="80" t="s">
        <v>161</v>
      </c>
      <c r="E5" s="80"/>
      <c r="F5" s="80"/>
      <c r="G5" s="80"/>
      <c r="H5" s="36"/>
    </row>
    <row r="6" spans="2:10" ht="16.5" customHeight="1" x14ac:dyDescent="0.2">
      <c r="B6" s="3">
        <v>3</v>
      </c>
      <c r="C6" s="6" t="s">
        <v>162</v>
      </c>
      <c r="D6" s="80" t="s">
        <v>163</v>
      </c>
      <c r="E6" s="80"/>
      <c r="F6" s="80"/>
      <c r="G6" s="80"/>
      <c r="H6" s="36"/>
    </row>
    <row r="7" spans="2:10" ht="16.5" customHeight="1" x14ac:dyDescent="0.2">
      <c r="B7" s="3">
        <v>4</v>
      </c>
      <c r="C7" s="7" t="s">
        <v>164</v>
      </c>
      <c r="D7" s="80" t="s">
        <v>165</v>
      </c>
      <c r="E7" s="80"/>
      <c r="F7" s="80"/>
      <c r="G7" s="80"/>
      <c r="H7" s="37"/>
    </row>
    <row r="8" spans="2:10" ht="16.5" customHeight="1" x14ac:dyDescent="0.2">
      <c r="B8" s="3">
        <v>5</v>
      </c>
      <c r="C8" s="8" t="s">
        <v>166</v>
      </c>
      <c r="D8" s="80" t="s">
        <v>167</v>
      </c>
      <c r="E8" s="80"/>
      <c r="F8" s="80"/>
      <c r="G8" s="80"/>
      <c r="H8" s="37"/>
    </row>
    <row r="9" spans="2:10" ht="23.45" customHeight="1" x14ac:dyDescent="0.2">
      <c r="H9" s="38"/>
    </row>
    <row r="10" spans="2:10" ht="18" customHeight="1" x14ac:dyDescent="0.2">
      <c r="B10" s="112" t="s">
        <v>168</v>
      </c>
      <c r="C10" s="113"/>
      <c r="D10" s="113"/>
      <c r="E10" s="113"/>
      <c r="F10" s="113"/>
      <c r="G10" s="113"/>
      <c r="H10" s="113"/>
      <c r="I10" s="114"/>
    </row>
    <row r="11" spans="2:10" ht="17.45" customHeight="1" x14ac:dyDescent="0.2">
      <c r="B11" s="56" t="s">
        <v>155</v>
      </c>
      <c r="C11" s="56" t="s">
        <v>169</v>
      </c>
      <c r="D11" s="24" t="s">
        <v>170</v>
      </c>
      <c r="E11" s="24" t="s">
        <v>171</v>
      </c>
      <c r="F11" s="54" t="s">
        <v>172</v>
      </c>
      <c r="G11" s="25" t="s">
        <v>173</v>
      </c>
      <c r="H11" s="25" t="s">
        <v>174</v>
      </c>
      <c r="I11" s="24" t="s">
        <v>175</v>
      </c>
      <c r="J11" s="13"/>
    </row>
    <row r="12" spans="2:10" ht="38.25" x14ac:dyDescent="0.2">
      <c r="B12" s="14">
        <v>1</v>
      </c>
      <c r="C12" s="4" t="s">
        <v>176</v>
      </c>
      <c r="D12" s="2" t="s">
        <v>177</v>
      </c>
      <c r="E12" s="2" t="s">
        <v>178</v>
      </c>
      <c r="F12" s="15" t="s">
        <v>179</v>
      </c>
      <c r="G12" s="16" t="s">
        <v>180</v>
      </c>
      <c r="H12" s="17" t="s">
        <v>181</v>
      </c>
      <c r="I12" s="2" t="s">
        <v>182</v>
      </c>
      <c r="J12" s="18"/>
    </row>
    <row r="13" spans="2:10" ht="51" x14ac:dyDescent="0.2">
      <c r="B13" s="14">
        <v>2</v>
      </c>
      <c r="C13" s="5" t="s">
        <v>183</v>
      </c>
      <c r="D13" s="2" t="s">
        <v>184</v>
      </c>
      <c r="E13" s="2" t="s">
        <v>185</v>
      </c>
      <c r="F13" s="15" t="s">
        <v>186</v>
      </c>
      <c r="G13" s="16" t="s">
        <v>187</v>
      </c>
      <c r="H13" s="17" t="s">
        <v>188</v>
      </c>
      <c r="I13" s="2" t="s">
        <v>189</v>
      </c>
      <c r="J13" s="18"/>
    </row>
    <row r="14" spans="2:10" ht="63.75" x14ac:dyDescent="0.2">
      <c r="B14" s="14">
        <v>3</v>
      </c>
      <c r="C14" s="6" t="s">
        <v>190</v>
      </c>
      <c r="D14" s="2" t="s">
        <v>191</v>
      </c>
      <c r="E14" s="2" t="s">
        <v>192</v>
      </c>
      <c r="F14" s="15" t="s">
        <v>193</v>
      </c>
      <c r="G14" s="16" t="s">
        <v>194</v>
      </c>
      <c r="H14" s="17" t="s">
        <v>195</v>
      </c>
      <c r="I14" s="2" t="s">
        <v>196</v>
      </c>
      <c r="J14" s="18"/>
    </row>
    <row r="15" spans="2:10" ht="51" x14ac:dyDescent="0.2">
      <c r="B15" s="14">
        <v>4</v>
      </c>
      <c r="C15" s="7" t="s">
        <v>197</v>
      </c>
      <c r="D15" s="2" t="s">
        <v>198</v>
      </c>
      <c r="E15" s="2" t="s">
        <v>199</v>
      </c>
      <c r="F15" s="15" t="s">
        <v>200</v>
      </c>
      <c r="G15" s="16" t="s">
        <v>201</v>
      </c>
      <c r="H15" s="17" t="s">
        <v>202</v>
      </c>
      <c r="I15" s="2" t="s">
        <v>203</v>
      </c>
      <c r="J15" s="18"/>
    </row>
    <row r="16" spans="2:10" ht="63.75" x14ac:dyDescent="0.2">
      <c r="B16" s="14">
        <v>5</v>
      </c>
      <c r="C16" s="8" t="s">
        <v>204</v>
      </c>
      <c r="D16" s="2" t="s">
        <v>205</v>
      </c>
      <c r="E16" s="2" t="s">
        <v>206</v>
      </c>
      <c r="F16" s="15" t="s">
        <v>207</v>
      </c>
      <c r="G16" s="16" t="s">
        <v>208</v>
      </c>
      <c r="H16" s="17" t="s">
        <v>209</v>
      </c>
      <c r="I16" s="2" t="s">
        <v>210</v>
      </c>
      <c r="J16" s="18"/>
    </row>
    <row r="17" spans="2:10" ht="12.75" x14ac:dyDescent="0.2">
      <c r="B17" s="30" t="s">
        <v>211</v>
      </c>
      <c r="C17" s="27"/>
      <c r="D17" s="27"/>
      <c r="E17" s="27"/>
      <c r="F17" s="27"/>
      <c r="G17" s="28"/>
      <c r="H17" s="29"/>
      <c r="I17" s="27"/>
      <c r="J17" s="18"/>
    </row>
    <row r="18" spans="2:10" ht="12.75" x14ac:dyDescent="0.2">
      <c r="B18" s="26"/>
      <c r="D18" s="27"/>
      <c r="E18" s="27"/>
      <c r="F18" s="27"/>
      <c r="G18" s="28"/>
      <c r="H18" s="29"/>
      <c r="I18" s="27"/>
      <c r="J18" s="18"/>
    </row>
  </sheetData>
  <sheetProtection algorithmName="SHA-512" hashValue="v/w5TSew0RyL+K9vNYWkXitQoGWPJ9uaRZtE7HfiZwSoR1bXoNOOxeC7dnQnFuLcr9UantKKb4Ox8TSOd4Ty3Q==" saltValue="VWraNUQvEL6O/bxShiKAPw==" spinCount="100000" sheet="1" objects="1" scenarios="1"/>
  <mergeCells count="8">
    <mergeCell ref="B10:I10"/>
    <mergeCell ref="D7:G7"/>
    <mergeCell ref="D3:G3"/>
    <mergeCell ref="B2:G2"/>
    <mergeCell ref="D8:G8"/>
    <mergeCell ref="D4:G4"/>
    <mergeCell ref="D5:G5"/>
    <mergeCell ref="D6:G6"/>
  </mergeCells>
  <printOptions horizontalCentered="1" verticalCentered="1"/>
  <pageMargins left="0.70866141732283472" right="0.70866141732283472" top="0.74803149606299213" bottom="0.74803149606299213" header="0.31496062992125984" footer="0.31496062992125984"/>
  <pageSetup scale="57" orientation="landscape"/>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ink xmlns="ac56c1f3-31c0-453f-a621-bb840a5ce20c">
      <Url xsi:nil="true"/>
      <Description xsi:nil="true"/>
    </Link>
    <Link2 xmlns="ac56c1f3-31c0-453f-a621-bb840a5ce20c">
      <Url xsi:nil="true"/>
      <Description xsi:nil="true"/>
    </Link2>
    <lcf76f155ced4ddcb4097134ff3c332f xmlns="ac56c1f3-31c0-453f-a621-bb840a5ce20c">
      <Terms xmlns="http://schemas.microsoft.com/office/infopath/2007/PartnerControls"/>
    </lcf76f155ced4ddcb4097134ff3c332f>
    <TaxCatchAll xmlns="0ed227f2-6739-4257-89f1-7c6ba58b139c"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7F061EBCC017B04180349242902E2543" ma:contentTypeVersion="29" ma:contentTypeDescription="Crear nuevo documento." ma:contentTypeScope="" ma:versionID="f8da26c62f15fde624cfcc62584a3220">
  <xsd:schema xmlns:xsd="http://www.w3.org/2001/XMLSchema" xmlns:xs="http://www.w3.org/2001/XMLSchema" xmlns:p="http://schemas.microsoft.com/office/2006/metadata/properties" xmlns:ns2="ac56c1f3-31c0-453f-a621-bb840a5ce20c" xmlns:ns3="0ed227f2-6739-4257-89f1-7c6ba58b139c" targetNamespace="http://schemas.microsoft.com/office/2006/metadata/properties" ma:root="true" ma:fieldsID="e237522f9fa42f237da17e6c1759a863" ns2:_="" ns3:_="">
    <xsd:import namespace="ac56c1f3-31c0-453f-a621-bb840a5ce20c"/>
    <xsd:import namespace="0ed227f2-6739-4257-89f1-7c6ba58b139c"/>
    <xsd:element name="properties">
      <xsd:complexType>
        <xsd:sequence>
          <xsd:element name="documentManagement">
            <xsd:complexType>
              <xsd:all>
                <xsd:element ref="ns2:Link" minOccurs="0"/>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2:MediaServiceLocation" minOccurs="0"/>
                <xsd:element ref="ns2:MediaServiceOCR" minOccurs="0"/>
                <xsd:element ref="ns3:SharedWithUsers" minOccurs="0"/>
                <xsd:element ref="ns3:SharedWithDetails" minOccurs="0"/>
                <xsd:element ref="ns2:MediaServiceAutoKeyPoints" minOccurs="0"/>
                <xsd:element ref="ns2:MediaServiceKeyPoints" minOccurs="0"/>
                <xsd:element ref="ns2:MediaLengthInSeconds" minOccurs="0"/>
                <xsd:element ref="ns2:Link2"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56c1f3-31c0-453f-a621-bb840a5ce20c" elementFormDefault="qualified">
    <xsd:import namespace="http://schemas.microsoft.com/office/2006/documentManagement/types"/>
    <xsd:import namespace="http://schemas.microsoft.com/office/infopath/2007/PartnerControls"/>
    <xsd:element name="Link" ma:index="2" nillable="true" ma:displayName="Link" ma:format="Hyperlink" ma:internalName="Link">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hidden="true"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Location" ma:index="14" nillable="true" ma:displayName="Location" ma:hidden="true" ma:internalName="MediaServiceLocation" ma:readOnly="true">
      <xsd:simpleType>
        <xsd:restriction base="dms:Text"/>
      </xsd:simpleType>
    </xsd:element>
    <xsd:element name="MediaServiceOCR" ma:index="15" nillable="true" ma:displayName="Extracted Text" ma:hidden="true" ma:internalName="MediaServiceOCR" ma:readOnly="true">
      <xsd:simpleType>
        <xsd:restriction base="dms:Note"/>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hidden="true" ma:internalName="MediaServiceKeyPoints" ma:readOnly="true">
      <xsd:simpleType>
        <xsd:restriction base="dms:Note"/>
      </xsd:simpleType>
    </xsd:element>
    <xsd:element name="MediaLengthInSeconds" ma:index="20" nillable="true" ma:displayName="Length (seconds)" ma:hidden="true" ma:internalName="MediaLengthInSeconds" ma:readOnly="true">
      <xsd:simpleType>
        <xsd:restriction base="dms:Unknown"/>
      </xsd:simpleType>
    </xsd:element>
    <xsd:element name="Link2" ma:index="22" nillable="true" ma:displayName="Link 2" ma:format="Hyperlink" ma:hidden="true" ma:internalName="Link2"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lcf76f155ced4ddcb4097134ff3c332f" ma:index="24" nillable="true" ma:taxonomy="true" ma:internalName="lcf76f155ced4ddcb4097134ff3c332f" ma:taxonomyFieldName="MediaServiceImageTags" ma:displayName="Etiquetas de imagen" ma:readOnly="false" ma:fieldId="{5cf76f15-5ced-4ddc-b409-7134ff3c332f}" ma:taxonomyMulti="true" ma:sspId="2785dc40-82a5-43c1-b5c0-b2abc6a1798d"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0ed227f2-6739-4257-89f1-7c6ba58b139c" elementFormDefault="qualified">
    <xsd:import namespace="http://schemas.microsoft.com/office/2006/documentManagement/types"/>
    <xsd:import namespace="http://schemas.microsoft.com/office/infopath/2007/PartnerControls"/>
    <xsd:element name="SharedWithUsers" ma:index="16" nillable="true" ma:displayName="Compartido con"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hidden="true" ma:internalName="SharedWithDetails" ma:readOnly="true">
      <xsd:simpleType>
        <xsd:restriction base="dms:Note"/>
      </xsd:simpleType>
    </xsd:element>
    <xsd:element name="TaxCatchAll" ma:index="25" nillable="true" ma:displayName="Taxonomy Catch All Column" ma:hidden="true" ma:list="{75f03999-c501-472b-9b64-a242e3f30f52}" ma:internalName="TaxCatchAll" ma:showField="CatchAllData" ma:web="0ed227f2-6739-4257-89f1-7c6ba58b13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FC7624C-0C57-4CEE-96FD-0761E3E56D65}">
  <ds:schemaRefs>
    <ds:schemaRef ds:uri="http://schemas.microsoft.com/office/2006/metadata/properties"/>
    <ds:schemaRef ds:uri="http://schemas.microsoft.com/office/infopath/2007/PartnerControls"/>
    <ds:schemaRef ds:uri="ac56c1f3-31c0-453f-a621-bb840a5ce20c"/>
    <ds:schemaRef ds:uri="0ed227f2-6739-4257-89f1-7c6ba58b139c"/>
  </ds:schemaRefs>
</ds:datastoreItem>
</file>

<file path=customXml/itemProps2.xml><?xml version="1.0" encoding="utf-8"?>
<ds:datastoreItem xmlns:ds="http://schemas.openxmlformats.org/officeDocument/2006/customXml" ds:itemID="{8A8B89F5-A2AC-4639-93BE-32B26A278DD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56c1f3-31c0-453f-a621-bb840a5ce20c"/>
    <ds:schemaRef ds:uri="0ed227f2-6739-4257-89f1-7c6ba58b13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C4DDC5C-BDA1-4A6E-9697-7F0034C9284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Instrucciones</vt:lpstr>
      <vt:lpstr>Formato Matriz</vt:lpstr>
      <vt:lpstr>RIESGO DEL PROYECTO</vt:lpstr>
      <vt:lpstr>Prob. e Impacto</vt:lpstr>
      <vt:lpstr>'Formato Matriz'!Área_de_impresión</vt:lpstr>
      <vt:lpstr>'Prob. e Impacto'!Área_de_impresión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Santiago Carrillo</dc:creator>
  <cp:keywords/>
  <dc:description/>
  <cp:lastModifiedBy>USER</cp:lastModifiedBy>
  <cp:revision/>
  <dcterms:created xsi:type="dcterms:W3CDTF">2017-07-05T14:58:05Z</dcterms:created>
  <dcterms:modified xsi:type="dcterms:W3CDTF">2023-12-22T21:37:10Z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0x0101007F061EBCC017B04180349242902E2543</vt:lpwstr>
  </property>
</Properties>
</file>